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3"/>
  </bookViews>
  <sheets>
    <sheet name="Annexure-III 1 to 3" sheetId="3" r:id="rId1"/>
    <sheet name="Annexure-IV" sheetId="5" r:id="rId2"/>
    <sheet name="Annexure-XIX (TANAKPUR)" sheetId="7" r:id="rId3"/>
    <sheet name="2012-13 vs 2013-14" sheetId="8" r:id="rId4"/>
    <sheet name="2013-14 vs 2014-15" sheetId="9" r:id="rId5"/>
    <sheet name="2014-15 vs 2015-16" sheetId="10" r:id="rId6"/>
    <sheet name="2015-16 vs 2016-17" sheetId="11" r:id="rId7"/>
  </sheets>
  <definedNames>
    <definedName name="_xlnm._FilterDatabase" localSheetId="3" hidden="1">'2012-13 vs 2013-14'!$E$10:$F$39</definedName>
    <definedName name="_xlnm._FilterDatabase" localSheetId="4" hidden="1">'2013-14 vs 2014-15'!$E$10:$E$39</definedName>
    <definedName name="_xlnm._FilterDatabase" localSheetId="5" hidden="1">'2014-15 vs 2015-16'!#REF!</definedName>
    <definedName name="_xlnm._FilterDatabase" localSheetId="6" hidden="1">'2015-16 vs 2016-17'!#REF!</definedName>
    <definedName name="_xlnm.Print_Area" localSheetId="3">'2012-13 vs 2013-14'!$A$1:$F$48</definedName>
    <definedName name="_xlnm.Print_Area" localSheetId="4">'2013-14 vs 2014-15'!#REF!</definedName>
    <definedName name="_xlnm.Print_Area" localSheetId="5">'2014-15 vs 2015-16'!#REF!</definedName>
    <definedName name="_xlnm.Print_Area" localSheetId="6">'2015-16 vs 2016-17'!#REF!</definedName>
    <definedName name="_xlnm.Print_Area" localSheetId="2">'Annexure-XIX (TANAKPUR)'!$A$1:$O$70</definedName>
    <definedName name="_xlnm.Print_Titles" localSheetId="3">'2012-13 vs 2013-14'!$8:$8</definedName>
    <definedName name="_xlnm.Print_Titles" localSheetId="4">'2013-14 vs 2014-15'!$8:$8</definedName>
    <definedName name="_xlnm.Print_Titles" localSheetId="5">'2014-15 vs 2015-16'!$8:$8</definedName>
    <definedName name="_xlnm.Print_Titles" localSheetId="6">'2015-16 vs 2016-17'!$8:$8</definedName>
  </definedNames>
  <calcPr calcId="125725"/>
</workbook>
</file>

<file path=xl/calcChain.xml><?xml version="1.0" encoding="utf-8"?>
<calcChain xmlns="http://schemas.openxmlformats.org/spreadsheetml/2006/main">
  <c r="E44" i="11"/>
  <c r="E39"/>
  <c r="D38"/>
  <c r="C38"/>
  <c r="E37"/>
  <c r="E36"/>
  <c r="E35"/>
  <c r="E34"/>
  <c r="E33"/>
  <c r="E32"/>
  <c r="E31"/>
  <c r="D30"/>
  <c r="C30"/>
  <c r="E29"/>
  <c r="E28"/>
  <c r="E27"/>
  <c r="E26"/>
  <c r="E25"/>
  <c r="E24"/>
  <c r="E23"/>
  <c r="E22"/>
  <c r="E21"/>
  <c r="E20"/>
  <c r="E19"/>
  <c r="E18"/>
  <c r="E17"/>
  <c r="D16"/>
  <c r="D45" s="1"/>
  <c r="D47" s="1"/>
  <c r="C16"/>
  <c r="C45" s="1"/>
  <c r="C47" s="1"/>
  <c r="E15"/>
  <c r="E14"/>
  <c r="E13"/>
  <c r="E12"/>
  <c r="E11"/>
  <c r="E46" i="10"/>
  <c r="E44"/>
  <c r="E39"/>
  <c r="D38"/>
  <c r="C38"/>
  <c r="E37"/>
  <c r="E36"/>
  <c r="E35"/>
  <c r="E34"/>
  <c r="E33"/>
  <c r="E32"/>
  <c r="E31"/>
  <c r="D30"/>
  <c r="C30"/>
  <c r="E29"/>
  <c r="E28"/>
  <c r="E27"/>
  <c r="E26"/>
  <c r="E25"/>
  <c r="E24"/>
  <c r="E23"/>
  <c r="E22"/>
  <c r="E21"/>
  <c r="E20"/>
  <c r="E19"/>
  <c r="E18"/>
  <c r="E17"/>
  <c r="D16"/>
  <c r="D45" s="1"/>
  <c r="D47" s="1"/>
  <c r="C16"/>
  <c r="C45" s="1"/>
  <c r="C47" s="1"/>
  <c r="E15"/>
  <c r="E14"/>
  <c r="E13"/>
  <c r="E12"/>
  <c r="E11"/>
  <c r="E46" i="9"/>
  <c r="E44"/>
  <c r="E39"/>
  <c r="D38"/>
  <c r="C38"/>
  <c r="E37"/>
  <c r="E36"/>
  <c r="E35"/>
  <c r="E34"/>
  <c r="E33"/>
  <c r="E32"/>
  <c r="E31"/>
  <c r="D30"/>
  <c r="C30"/>
  <c r="E29"/>
  <c r="E28"/>
  <c r="E27"/>
  <c r="E26"/>
  <c r="E25"/>
  <c r="E24"/>
  <c r="E23"/>
  <c r="E22"/>
  <c r="E21"/>
  <c r="E20"/>
  <c r="E19"/>
  <c r="E18"/>
  <c r="E17"/>
  <c r="D16"/>
  <c r="D45" s="1"/>
  <c r="D47" s="1"/>
  <c r="C16"/>
  <c r="C45" s="1"/>
  <c r="C47" s="1"/>
  <c r="E15"/>
  <c r="E14"/>
  <c r="E13"/>
  <c r="E12"/>
  <c r="E11"/>
  <c r="E46" i="8"/>
  <c r="E44"/>
  <c r="E39"/>
  <c r="D38"/>
  <c r="C38"/>
  <c r="E37"/>
  <c r="E36"/>
  <c r="E35"/>
  <c r="E34"/>
  <c r="E33"/>
  <c r="E32"/>
  <c r="E31"/>
  <c r="D30"/>
  <c r="C30"/>
  <c r="E29"/>
  <c r="E28"/>
  <c r="E27"/>
  <c r="E26"/>
  <c r="E25"/>
  <c r="E24"/>
  <c r="E23"/>
  <c r="E22"/>
  <c r="E21"/>
  <c r="E20"/>
  <c r="E19"/>
  <c r="E18"/>
  <c r="E17"/>
  <c r="D16"/>
  <c r="D45" s="1"/>
  <c r="D47" s="1"/>
  <c r="C16"/>
  <c r="C45" s="1"/>
  <c r="C47" s="1"/>
  <c r="E15"/>
  <c r="E14"/>
  <c r="E13"/>
  <c r="E12"/>
  <c r="E11"/>
  <c r="C51" i="7" l="1"/>
  <c r="D51"/>
  <c r="C52"/>
  <c r="C53"/>
  <c r="D53"/>
  <c r="D52" s="1"/>
  <c r="D41"/>
  <c r="E51"/>
  <c r="E53" s="1"/>
  <c r="E52" s="1"/>
  <c r="F51"/>
  <c r="F53" s="1"/>
  <c r="F52" s="1"/>
  <c r="G51"/>
  <c r="G53"/>
  <c r="G52" s="1"/>
  <c r="H51"/>
  <c r="H53" s="1"/>
  <c r="H52" s="1"/>
  <c r="I51"/>
  <c r="I53" s="1"/>
  <c r="I52" s="1"/>
  <c r="J51"/>
  <c r="J53"/>
  <c r="J52" s="1"/>
  <c r="L52"/>
  <c r="M52"/>
  <c r="N52"/>
  <c r="O52"/>
  <c r="K52"/>
  <c r="L53"/>
  <c r="M53"/>
  <c r="N53"/>
  <c r="O53"/>
  <c r="K53"/>
  <c r="M51"/>
  <c r="N51"/>
  <c r="O51"/>
  <c r="L51"/>
  <c r="K51"/>
  <c r="G25" i="3" l="1"/>
  <c r="F25"/>
  <c r="F18" i="5"/>
  <c r="E18"/>
  <c r="D18"/>
  <c r="C18" l="1"/>
  <c r="B18"/>
  <c r="I60" i="3"/>
</calcChain>
</file>

<file path=xl/sharedStrings.xml><?xml version="1.0" encoding="utf-8"?>
<sst xmlns="http://schemas.openxmlformats.org/spreadsheetml/2006/main" count="542" uniqueCount="265">
  <si>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</si>
  <si>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</si>
  <si>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</si>
  <si>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</si>
  <si>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</si>
  <si>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</si>
  <si>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</si>
  <si>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</si>
  <si>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</si>
  <si>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</si>
  <si>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</si>
  <si>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</si>
  <si>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</si>
  <si>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</si>
  <si>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</si>
  <si>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</si>
  <si>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</si>
  <si>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</si>
  <si>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</si>
  <si>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</si>
  <si>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</si>
  <si>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</si>
  <si>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</si>
  <si>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</si>
  <si>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</si>
  <si>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</si>
  <si>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</si>
  <si>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</si>
  <si>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</si>
  <si>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</si>
  <si>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</si>
  <si>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</si>
  <si>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</si>
  <si>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</si>
  <si>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</si>
  <si>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</si>
  <si>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</si>
  <si>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</si>
  <si>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</si>
  <si>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</si>
  <si>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</si>
  <si>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</si>
  <si>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</si>
  <si>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</si>
  <si>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</si>
  <si>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</si>
  <si>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</si>
  <si>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</si>
  <si>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</si>
  <si>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</si>
  <si>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</si>
  <si>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</si>
  <si>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</si>
  <si>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</si>
  <si>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</si>
  <si>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</si>
  <si>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</si>
  <si>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</si>
  <si>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</si>
  <si>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</si>
  <si>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</si>
  <si>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</si>
  <si>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</si>
  <si>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</si>
  <si>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</si>
  <si>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</si>
  <si>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</si>
  <si>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</si>
  <si>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</si>
  <si>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</si>
  <si>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</si>
  <si>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</si>
  <si>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</si>
  <si>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</si>
  <si>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</si>
  <si>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</si>
  <si>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</si>
  <si>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</si>
  <si>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</si>
  <si>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</si>
  <si>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</si>
  <si>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</si>
  <si>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</si>
  <si>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</si>
  <si>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</si>
  <si>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</si>
  <si>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</si>
  <si>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</si>
  <si>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</si>
  <si>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</si>
  <si>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</si>
  <si>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</si>
  <si>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</si>
  <si>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</si>
  <si>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</si>
  <si>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</si>
  <si>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</si>
  <si>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</si>
  <si>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</si>
  <si>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</si>
  <si>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</si>
  <si>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</si>
  <si>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</si>
  <si>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</si>
  <si>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</si>
  <si>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</si>
  <si>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</si>
  <si>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</si>
  <si>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</si>
  <si>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</si>
  <si>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</si>
  <si>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</si>
  <si>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</si>
  <si>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</si>
  <si>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</si>
  <si>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</si>
  <si>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</si>
  <si>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</si>
  <si>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</si>
  <si>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</si>
  <si>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</si>
  <si>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</si>
  <si>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</si>
  <si>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</si>
  <si>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</si>
  <si>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</si>
  <si>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</si>
  <si>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</si>
  <si>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Tanakpur Power Station
Installed Capacity (MW) : 94.2 MW
Normative Annual Plant Availability Factor (%) approved by Commission : 55%</t>
    </r>
  </si>
  <si>
    <t>NIL</t>
  </si>
  <si>
    <t>Surface</t>
  </si>
  <si>
    <t xml:space="preserve">Static </t>
  </si>
  <si>
    <t>21.0 M</t>
  </si>
  <si>
    <t>23.70 M</t>
  </si>
  <si>
    <t>94.2 M</t>
  </si>
  <si>
    <t>NHPC LTD.</t>
  </si>
  <si>
    <t>Tanakpur Power Station</t>
  </si>
  <si>
    <t>Tanakpur</t>
  </si>
  <si>
    <t>Hydro</t>
  </si>
  <si>
    <t>3x 31.4 MW</t>
  </si>
  <si>
    <t>94.2 MW</t>
  </si>
  <si>
    <r>
      <t xml:space="preserve">
</t>
    </r>
    <r>
      <rPr>
        <b/>
        <sz val="10"/>
        <color rgb="FF000000"/>
        <rFont val="Times New Roman"/>
        <family val="1"/>
      </rPr>
      <t>DURING 2013-14:</t>
    </r>
    <r>
      <rPr>
        <sz val="10"/>
        <color rgb="FF000000"/>
        <rFont val="Times New Roman"/>
        <family val="1"/>
      </rPr>
      <t xml:space="preserve">
COMPLETE SHUTDOWN OF POWERHOUSE W.E.F 11-JAN-2014 TO 28-MAR-2014 FOR REPAIR WORKS AT
BARRAGE</t>
    </r>
  </si>
  <si>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</si>
  <si>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</si>
  <si>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</si>
  <si>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</si>
  <si>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</si>
  <si>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</si>
  <si>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</si>
  <si>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</si>
  <si>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</si>
  <si>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</si>
  <si>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</si>
  <si>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</si>
  <si>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</si>
  <si>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</si>
  <si>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</si>
  <si>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</si>
  <si>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</si>
  <si>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</si>
  <si>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</si>
  <si>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</si>
  <si>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</si>
  <si>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</si>
  <si>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</si>
  <si>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Crores)</t>
  </si>
  <si>
    <t>Note:</t>
  </si>
  <si>
    <t>2. The capital cost sl no. 23 &amp; equity at sl no. 21 has been considered as closing equity &amp; capital cost respectively as on 31st March of respective year.</t>
  </si>
  <si>
    <t xml:space="preserve">3. The depreciation at Sl No. 24(c) for the period 2004-09 is inclusive of Advance Against Depreciation (AAD) </t>
  </si>
  <si>
    <r>
      <t xml:space="preserve">4. </t>
    </r>
    <r>
      <rPr>
        <b/>
        <sz val="12"/>
        <color rgb="FF000000"/>
        <rFont val="Arial"/>
        <family val="2"/>
      </rPr>
      <t>*</t>
    </r>
    <r>
      <rPr>
        <sz val="12"/>
        <color rgb="FF000000"/>
        <rFont val="Arial"/>
        <family val="2"/>
      </rPr>
      <t xml:space="preserve"> The Return On Equity (ROE) at Sl No. 24(a) for the period 2004-09 is exclusive of Tax as the same was not part of AFC &amp; separately reimbursable from beneficiaries.</t>
    </r>
  </si>
  <si>
    <t>Not Applicable</t>
  </si>
  <si>
    <t>1. The data at Sl No. 20 to 27 has been filled based on CERC orders dated 19.02.2016, 09.06.2014, 23.12.2009 &amp; 17.09.2009</t>
  </si>
  <si>
    <r>
      <t xml:space="preserve">Rate (%) </t>
    </r>
    <r>
      <rPr>
        <b/>
        <sz val="14"/>
        <rFont val="Arial"/>
        <family val="2"/>
      </rPr>
      <t>*</t>
    </r>
  </si>
  <si>
    <t>5. ^ The Normative debt at the end of the year (sl no.20) has been considered as ZERO from 2006-07 as the gross normative loan is fully repaid &amp; allowed depreciation in respectve years are more than 70% of admitted additional capitalization.</t>
  </si>
  <si>
    <r>
      <rPr>
        <b/>
        <sz val="12"/>
        <rFont val="Arial"/>
        <family val="2"/>
      </rPr>
      <t xml:space="preserve">Debt at the end of the year (Rs. Crore) </t>
    </r>
    <r>
      <rPr>
        <b/>
        <sz val="14"/>
        <rFont val="Arial"/>
        <family val="2"/>
      </rPr>
      <t>^</t>
    </r>
  </si>
  <si>
    <t>NA</t>
  </si>
  <si>
    <t>As the power Station has already completed 12 years, remaining depreciation is uniformily distributed over the balance useful life.</t>
  </si>
  <si>
    <t>Profit/ loss before tax (Rs. Crore)</t>
  </si>
  <si>
    <t>Revenue   realisation   after   tax (Rs. Crore) #</t>
  </si>
  <si>
    <t>6. # NHPC calculate Corporate Tax as a whole after considering all the admissible deductions, exemptions etc. as per Income Tax Act. Therefore unitwise calculation has not been made.</t>
  </si>
  <si>
    <t>DETAILS OF OPERATION AND MAINTENANCE EXPENSES</t>
  </si>
  <si>
    <t>Name of the Company : NHPC Ltd</t>
  </si>
  <si>
    <t xml:space="preserve">Name of Power Station: </t>
  </si>
  <si>
    <t>TANAKPUR POWER STATION</t>
  </si>
  <si>
    <t>Sl. No.</t>
  </si>
  <si>
    <t>ITEMS</t>
  </si>
  <si>
    <t>Reasons</t>
  </si>
  <si>
    <t xml:space="preserve"> </t>
  </si>
  <si>
    <t>(A)</t>
  </si>
  <si>
    <t>Breakup of O&amp;M Expenses</t>
  </si>
  <si>
    <t xml:space="preserve">Consumption of stores &amp; spares </t>
  </si>
  <si>
    <t>The reduction in FY 2013-14 is because Capital Maintenance of U#03 was carried out in FY 2012-13 during which complete Runner assembly, Lower &amp; Upper GV Bush, Thurst spring were utilised. EL &amp; CB Analyser were also purchsed during FY 2012-13.</t>
  </si>
  <si>
    <t>Repair &amp; Maintenance</t>
  </si>
  <si>
    <t>For Dam,Intake,WCS,De-silting chamber</t>
  </si>
  <si>
    <t>The increse is due to expenditure incurred in restoration of damaged civil structure of water conductor system at Barrage.</t>
  </si>
  <si>
    <t>For Power House and all other works</t>
  </si>
  <si>
    <t>Sub-Total (Repair and Maintenance)</t>
  </si>
  <si>
    <t xml:space="preserve">Insurance </t>
  </si>
  <si>
    <t>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t>
  </si>
  <si>
    <t>Security  Expenses</t>
  </si>
  <si>
    <t>Administrative Expenses</t>
  </si>
  <si>
    <t xml:space="preserve">Rent  </t>
  </si>
  <si>
    <t>Increase in Hiring of Vehicle</t>
  </si>
  <si>
    <t xml:space="preserve">Electricity charges  </t>
  </si>
  <si>
    <t xml:space="preserve">The increase in electricity charges for FY 2013-14 is due to payment of Rs. 77.79 Lacs to UPCL, subsequent to the finalisation of the disputed electricity bill from Dec. 2002 to Dec. 2005. </t>
  </si>
  <si>
    <t xml:space="preserve">Travelling &amp; Conveyance  </t>
  </si>
  <si>
    <t>Tour TA as per actual</t>
  </si>
  <si>
    <t>Telephone, Telex &amp; Postage   (Communication)</t>
  </si>
  <si>
    <t xml:space="preserve">The increse in due to expansion of bandwidth of MPLS Link, internet lease line and purchase of ALC card for BPL EPABX. </t>
  </si>
  <si>
    <t>Advertisement</t>
  </si>
  <si>
    <t xml:space="preserve">Due to the natural disaster i.e. heavy flood in June, 2013, Power Station was shut down and to restore the Power Station the volume of work increased tremendously, To execute the work advertisement/ tender notices in news paper have also increased resulting increased on advertisement in 2013-14. </t>
  </si>
  <si>
    <t>Donation</t>
  </si>
  <si>
    <t xml:space="preserve">Entertainment </t>
  </si>
  <si>
    <t>Vary due decrease/ increase in nos of Chief Engineers and above.</t>
  </si>
  <si>
    <t>Sub-total (Administrative expenses)</t>
  </si>
  <si>
    <t>Employee Cost</t>
  </si>
  <si>
    <t>6.1a</t>
  </si>
  <si>
    <t>Salaries,wages &amp; allow. -Project</t>
  </si>
  <si>
    <t xml:space="preserve">Staff welfare expenses </t>
  </si>
  <si>
    <t>Increase due to increase in  RETIRED EMPLOYEES MEDICAL BENEFIT ACTUARIAL VALUATION PROVISION and medical expenses in comparison to 2014-15</t>
  </si>
  <si>
    <t>Productivity Linked incentive</t>
  </si>
  <si>
    <t>Expenditure depend rate of PLI fixed by CO &amp; nos of empolyees in the project</t>
  </si>
  <si>
    <t>VRS-Ex-gratia</t>
  </si>
  <si>
    <t>No of employees opted for VRS is more in FY 2012-13 as compared to FY 2013-14.</t>
  </si>
  <si>
    <t>Ex-gratia</t>
  </si>
  <si>
    <t>Performance related pay (PRP)</t>
  </si>
  <si>
    <t>Expenditure depend upon rating of NHPC, KPA and no of employessa in the project.</t>
  </si>
  <si>
    <t>Sub-total (Employee Cost)</t>
  </si>
  <si>
    <t>Loss of Store</t>
  </si>
  <si>
    <t>The sale of BEML dozer parts amounting to Rs. 11.0 Lacs was completed in FY 2012-13 in addition to write off amount of diesel/ petrol for the same period .</t>
  </si>
  <si>
    <t xml:space="preserve">Allocation of CO Office expenses </t>
  </si>
  <si>
    <t>Others  (Specify items)</t>
  </si>
  <si>
    <t>Total (1 to 10)</t>
  </si>
  <si>
    <t>Revenue /Recoveries</t>
  </si>
  <si>
    <t>Net Expenses</t>
  </si>
  <si>
    <t>Capital spares consumed not included in A(1) above and not claimed/allowed by commission for capitalisation</t>
  </si>
  <si>
    <t>The increase in FY 2014-15 is mainly due to purchase of DAVR, Aircell Conservator, EWS, OWS,SSG Panels, Mandatory spare for Governor, Numerical Protn. Relay, SF6 CB, Runner Blade templete, Wheels &amp; Pins for HM Barrage gates  etc.</t>
  </si>
  <si>
    <t>The increse is due to expenditure incurred in restoration of Right Afflux Bund,  damaged warped wall and spur repair for protection of Power channel.</t>
  </si>
  <si>
    <t>The increase is due to painting of PH building and expenditure incurred on R&amp;M of roads and culverts.</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</si>
  <si>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</si>
  <si>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 xml:space="preserve">Due to revision of DGR rates, the financial implication of security expenses in   FY 2014-15 has been increased. </t>
  </si>
  <si>
    <t>The reduction w.r.t. Previous year is because only current routine payments have been made.</t>
  </si>
  <si>
    <t xml:space="preserve">After restoration in year 2014-15 the work has been reduced and hence the advertisement cost was reduced in the FY 2014-15. </t>
  </si>
  <si>
    <t>No of employees opted for VRS is more in FY 2013-14 as compared to FY 2014-15.</t>
  </si>
  <si>
    <t>Rs. 189838/- is write off amount against disel/petrol for the year 2013-14 &amp; 2014-15 because MR against each of them were issued in month of April14 &amp; March'15 respectively.</t>
  </si>
  <si>
    <t>Due to Repair of main road from NHPC Main gate &amp; Filling of patches in main road.</t>
  </si>
  <si>
    <t>Only items like sealed roller bearings , discharge hose  and other hardware itmes  of routine nature were consumed during FY 2015-16.</t>
  </si>
  <si>
    <t>The increse is due to expenditure incurred in repaair of launching apron &amp; stilling basin, Left Afflux Bund and channelising of river course at u/s of Barrage.</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</si>
  <si>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</si>
  <si>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The increase is due to increase in the energy and fixed  charges by UPCL.</t>
  </si>
  <si>
    <t>No of employees opted for VRS is more in FY 2014-15 as compared to FY 2015-16.</t>
  </si>
  <si>
    <t>Rs. 194425 is write off amount against disel/petrol for the year 2015-16 &amp; 2016-17 because MR against each of them were issued in month of April-16 &amp; March 17 respectively.</t>
  </si>
  <si>
    <t>Due to Booking of Water cess &amp; green cess Provision</t>
  </si>
  <si>
    <t>The increase in FY 2016-17 is mainly due to purchase of Thurst Bearing Spring, Excitation spares,  GT Bushing, Consumable for major overhauling of Barrage HM gates etc.</t>
  </si>
  <si>
    <t>The decrease is due to the fact that no special/major work was carried out and only routine maintenance works were taken up.</t>
  </si>
  <si>
    <t>The increase is mainly due to capital maintenence of U#1 and the expenditure incurred on R&amp;M of residential building.</t>
  </si>
  <si>
    <t>Due to revision of DGR rates, the financial implication of security expenses in FY 2016-17 has been increased. The 7th pay commission has also resulting increase in CISF security expenses.</t>
  </si>
  <si>
    <t>The increse in due to adjustment of advice (Rs. 50.57 L) from CO for MPLS Links.</t>
  </si>
  <si>
    <t>Further due to Swach Bharat Abhiyan under CSR&amp;SD the advertisement of tender notices was more in the FY 2015-16. Further due to routine works the expenditure on advertisement in FY 2016-17 was reduced.</t>
  </si>
  <si>
    <t>Exp increased due to provsioning of 3months exp of salary on account of wage revision from Jan-17</t>
  </si>
  <si>
    <t>Decrease in the retired employee medical benefit.</t>
  </si>
  <si>
    <t>Increase due to payment of arear of PLGI at revised rate from F.Y 2010-11 to F.Y 2013-14 and provision of PLGI for Q4 of FY 2016-17 made on revised pay</t>
  </si>
  <si>
    <t>NO VRS case in 2016-17</t>
  </si>
  <si>
    <t>Expenditure depend upon the rating of NHPC,  KPA and nos of empolyees in the project</t>
  </si>
  <si>
    <t>Due to reversal of Water cess &amp; green cess during 2016-17 booked during 2015-16.</t>
  </si>
</sst>
</file>

<file path=xl/styles.xml><?xml version="1.0" encoding="utf-8"?>
<styleSheet xmlns="http://schemas.openxmlformats.org/spreadsheetml/2006/main">
  <numFmts count="6">
    <numFmt numFmtId="164" formatCode="###0;###0"/>
    <numFmt numFmtId="165" formatCode="###0.0;###0.0"/>
    <numFmt numFmtId="166" formatCode="mmm\-yyyy"/>
    <numFmt numFmtId="167" formatCode="0.000%"/>
    <numFmt numFmtId="168" formatCode="_(* #,##0_);_(* \(#,##0\);_(* &quot;-&quot;??_);_(@_)"/>
    <numFmt numFmtId="169" formatCode="_(* #,##0.00_);_(* \(#,##0.00\);_(* &quot;-&quot;??_);_(@_)"/>
  </numFmts>
  <fonts count="35">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b/>
      <sz val="10"/>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b/>
      <sz val="10"/>
      <name val="Tahoma"/>
      <family val="2"/>
    </font>
    <font>
      <b/>
      <sz val="10"/>
      <color theme="1"/>
      <name val="Tahoma"/>
      <family val="2"/>
    </font>
    <font>
      <sz val="10"/>
      <color rgb="FF000000"/>
      <name val="Times New Roman"/>
      <family val="1"/>
    </font>
    <font>
      <b/>
      <sz val="10"/>
      <color rgb="FF000000"/>
      <name val="Times New Roman"/>
      <family val="1"/>
    </font>
    <font>
      <i/>
      <sz val="12"/>
      <name val="Arial"/>
      <family val="2"/>
    </font>
    <font>
      <b/>
      <sz val="30"/>
      <color rgb="FF000000"/>
      <name val="Arial"/>
      <family val="2"/>
    </font>
    <font>
      <b/>
      <sz val="14"/>
      <name val="Arial"/>
      <family val="2"/>
    </font>
    <font>
      <b/>
      <sz val="12"/>
      <name val="Tahoma"/>
      <family val="2"/>
    </font>
    <font>
      <sz val="12"/>
      <name val="Tahoma"/>
      <family val="2"/>
    </font>
    <font>
      <b/>
      <sz val="10"/>
      <color indexed="12"/>
      <name val="Rupee Foradian"/>
      <family val="2"/>
    </font>
    <font>
      <sz val="8"/>
      <name val="Arial"/>
      <family val="2"/>
    </font>
    <font>
      <sz val="10"/>
      <name val="Arial"/>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25" fillId="0" borderId="0"/>
    <xf numFmtId="0" fontId="2" fillId="0" borderId="0"/>
    <xf numFmtId="0" fontId="2" fillId="0" borderId="0"/>
    <xf numFmtId="9" fontId="2" fillId="0" borderId="0" applyFont="0" applyFill="0" applyBorder="0" applyAlignment="0" applyProtection="0"/>
    <xf numFmtId="0" fontId="34" fillId="0" borderId="0"/>
    <xf numFmtId="169" fontId="2" fillId="0" borderId="0" applyFont="0" applyFill="0" applyBorder="0" applyAlignment="0" applyProtection="0"/>
    <xf numFmtId="0" fontId="1" fillId="0" borderId="0"/>
    <xf numFmtId="0" fontId="1" fillId="0" borderId="0"/>
  </cellStyleXfs>
  <cellXfs count="232">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6"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8" fillId="0" borderId="3" xfId="0" applyFont="1" applyFill="1" applyBorder="1" applyAlignment="1">
      <alignment horizontal="center" vertical="top" wrapText="1"/>
    </xf>
    <xf numFmtId="0" fontId="18"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7"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8"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2" xfId="0" applyFont="1" applyFill="1" applyBorder="1" applyAlignment="1">
      <alignment horizontal="center" vertical="top"/>
    </xf>
    <xf numFmtId="0" fontId="2" fillId="0" borderId="8" xfId="0" applyFont="1" applyFill="1" applyBorder="1" applyAlignment="1">
      <alignment horizontal="left" vertical="top" wrapText="1"/>
    </xf>
    <xf numFmtId="0" fontId="19" fillId="0" borderId="0" xfId="0" applyFont="1" applyFill="1" applyBorder="1" applyAlignment="1">
      <alignment horizontal="center" vertical="center"/>
    </xf>
    <xf numFmtId="0" fontId="20"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1" fillId="2" borderId="8" xfId="0" applyFont="1" applyFill="1" applyBorder="1" applyAlignment="1">
      <alignment horizontal="center" vertical="center" wrapText="1"/>
    </xf>
    <xf numFmtId="0" fontId="2" fillId="2" borderId="8" xfId="0" applyFont="1" applyFill="1" applyBorder="1" applyAlignment="1">
      <alignment vertical="center" wrapText="1"/>
    </xf>
    <xf numFmtId="2" fontId="9" fillId="0" borderId="8" xfId="0" applyNumberFormat="1" applyFont="1" applyFill="1" applyBorder="1" applyAlignment="1">
      <alignment horizontal="center" vertical="top" wrapText="1"/>
    </xf>
    <xf numFmtId="0" fontId="25" fillId="0" borderId="0" xfId="1" applyFill="1" applyBorder="1" applyAlignment="1">
      <alignment horizontal="left" vertical="top"/>
    </xf>
    <xf numFmtId="0" fontId="25"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0" fontId="2" fillId="2" borderId="8" xfId="0" applyFont="1" applyFill="1" applyBorder="1" applyAlignment="1">
      <alignment horizontal="center" vertical="top" wrapText="1"/>
    </xf>
    <xf numFmtId="0" fontId="6" fillId="2" borderId="8" xfId="0" applyFont="1" applyFill="1" applyBorder="1" applyAlignment="1">
      <alignment vertical="top" wrapText="1"/>
    </xf>
    <xf numFmtId="0" fontId="2" fillId="2" borderId="8" xfId="0"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8" xfId="0" applyFont="1" applyFill="1" applyBorder="1" applyAlignment="1">
      <alignment horizontal="center" vertical="top"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0" fontId="7" fillId="0" borderId="8" xfId="0" applyFont="1" applyFill="1" applyBorder="1" applyAlignment="1">
      <alignment vertical="top" wrapText="1"/>
    </xf>
    <xf numFmtId="2" fontId="7" fillId="2" borderId="8"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14" xfId="0" applyFont="1" applyFill="1" applyBorder="1" applyAlignment="1">
      <alignment horizontal="left" vertical="top" wrapText="1"/>
    </xf>
    <xf numFmtId="2" fontId="9" fillId="0" borderId="14" xfId="0" applyNumberFormat="1" applyFont="1" applyFill="1" applyBorder="1" applyAlignment="1">
      <alignment horizontal="center" vertical="top" wrapText="1"/>
    </xf>
    <xf numFmtId="0" fontId="9" fillId="0" borderId="17" xfId="0" applyFont="1" applyFill="1" applyBorder="1" applyAlignment="1">
      <alignment horizontal="left" vertical="top" wrapText="1"/>
    </xf>
    <xf numFmtId="2" fontId="23" fillId="0" borderId="18" xfId="0" applyNumberFormat="1" applyFont="1" applyBorder="1" applyAlignment="1">
      <alignment horizontal="center" vertical="center"/>
    </xf>
    <xf numFmtId="2" fontId="24" fillId="0" borderId="18" xfId="0" applyNumberFormat="1" applyFont="1" applyBorder="1" applyAlignment="1">
      <alignment horizontal="center" vertical="center"/>
    </xf>
    <xf numFmtId="0" fontId="0" fillId="0" borderId="19" xfId="0" applyFill="1" applyBorder="1" applyAlignment="1">
      <alignment horizontal="left" vertical="top"/>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1" xfId="1" applyFont="1" applyFill="1" applyBorder="1" applyAlignment="1">
      <alignment vertical="top" wrapText="1"/>
    </xf>
    <xf numFmtId="0" fontId="3" fillId="0" borderId="11" xfId="1" applyFont="1" applyFill="1" applyBorder="1" applyAlignment="1">
      <alignment horizontal="center" vertical="top" wrapText="1"/>
    </xf>
    <xf numFmtId="0" fontId="3" fillId="0" borderId="10" xfId="1" applyFont="1" applyFill="1" applyBorder="1" applyAlignment="1">
      <alignment vertical="top" wrapText="1"/>
    </xf>
    <xf numFmtId="164" fontId="22"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2" fontId="10" fillId="0" borderId="8" xfId="1" applyNumberFormat="1" applyFont="1" applyFill="1" applyBorder="1" applyAlignment="1">
      <alignment horizontal="center" vertical="center" wrapText="1"/>
    </xf>
    <xf numFmtId="0" fontId="3" fillId="0" borderId="2" xfId="1" applyFont="1" applyFill="1" applyBorder="1" applyAlignment="1">
      <alignment vertical="top" wrapText="1"/>
    </xf>
    <xf numFmtId="0" fontId="10" fillId="0" borderId="8" xfId="1" applyFont="1" applyFill="1" applyBorder="1" applyAlignment="1">
      <alignment horizontal="center" vertical="top" wrapText="1"/>
    </xf>
    <xf numFmtId="2" fontId="4" fillId="0" borderId="8" xfId="1" applyNumberFormat="1" applyFont="1" applyBorder="1" applyAlignment="1">
      <alignment horizontal="center" vertical="center" wrapText="1"/>
    </xf>
    <xf numFmtId="2" fontId="10" fillId="0" borderId="8" xfId="1" applyNumberFormat="1" applyFont="1" applyFill="1" applyBorder="1" applyAlignment="1">
      <alignment horizontal="center" vertical="top" wrapText="1"/>
    </xf>
    <xf numFmtId="0" fontId="10" fillId="2" borderId="8" xfId="1" applyFont="1" applyFill="1" applyBorder="1" applyAlignment="1">
      <alignment horizontal="center" vertical="center" wrapText="1"/>
    </xf>
    <xf numFmtId="0" fontId="10" fillId="0" borderId="1" xfId="1" applyFont="1" applyFill="1" applyBorder="1" applyAlignment="1">
      <alignment horizontal="center" vertical="top" wrapText="1"/>
    </xf>
    <xf numFmtId="0" fontId="27" fillId="0" borderId="0" xfId="1" applyFont="1" applyFill="1" applyBorder="1" applyAlignment="1">
      <alignment horizontal="left" vertical="top"/>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10" fontId="10" fillId="0" borderId="8" xfId="1" applyNumberFormat="1" applyFont="1" applyFill="1" applyBorder="1" applyAlignment="1">
      <alignment horizontal="center" vertical="top" wrapText="1"/>
    </xf>
    <xf numFmtId="167" fontId="10" fillId="0" borderId="8" xfId="1" applyNumberFormat="1" applyFont="1" applyFill="1" applyBorder="1" applyAlignment="1">
      <alignment horizontal="center" vertical="top" wrapText="1"/>
    </xf>
    <xf numFmtId="9" fontId="10" fillId="0" borderId="8" xfId="1" applyNumberFormat="1" applyFont="1" applyFill="1" applyBorder="1" applyAlignment="1">
      <alignment horizontal="center" vertical="top" wrapText="1"/>
    </xf>
    <xf numFmtId="0" fontId="10" fillId="0" borderId="8" xfId="1" applyFont="1" applyFill="1" applyBorder="1" applyAlignment="1">
      <alignment horizontal="left" vertical="top"/>
    </xf>
    <xf numFmtId="2" fontId="2" fillId="0" borderId="8" xfId="0" applyNumberFormat="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7" xfId="1" applyFont="1" applyFill="1" applyBorder="1" applyAlignment="1">
      <alignment vertical="center" wrapText="1"/>
    </xf>
    <xf numFmtId="0" fontId="3" fillId="0" borderId="8" xfId="1" applyFont="1" applyFill="1" applyBorder="1" applyAlignment="1">
      <alignment horizontal="center" vertical="center" wrapText="1"/>
    </xf>
    <xf numFmtId="0" fontId="25" fillId="0" borderId="0" xfId="1" applyFill="1" applyBorder="1" applyAlignment="1">
      <alignment horizontal="left" vertical="center"/>
    </xf>
    <xf numFmtId="0" fontId="18" fillId="0" borderId="8" xfId="0" applyFont="1" applyFill="1" applyBorder="1" applyAlignment="1">
      <alignment horizontal="left" vertical="center" wrapText="1"/>
    </xf>
    <xf numFmtId="0" fontId="18" fillId="0" borderId="8" xfId="0" applyFont="1" applyFill="1" applyBorder="1" applyAlignment="1">
      <alignment horizontal="left" vertical="top" wrapText="1"/>
    </xf>
    <xf numFmtId="0" fontId="18" fillId="2" borderId="8"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8" fillId="0" borderId="3" xfId="0" applyFont="1" applyFill="1" applyBorder="1" applyAlignment="1">
      <alignment horizontal="center" vertical="top" wrapText="1"/>
    </xf>
    <xf numFmtId="0" fontId="18" fillId="0" borderId="5"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9" fillId="0" borderId="8" xfId="0" applyFont="1" applyFill="1" applyBorder="1" applyAlignment="1">
      <alignment horizontal="left" vertical="top" wrapText="1"/>
    </xf>
    <xf numFmtId="0" fontId="11" fillId="0" borderId="8" xfId="0" applyFont="1" applyFill="1" applyBorder="1" applyAlignment="1">
      <alignment horizontal="left" vertical="top" wrapText="1"/>
    </xf>
    <xf numFmtId="0" fontId="18" fillId="2" borderId="8" xfId="0" applyFont="1" applyFill="1" applyBorder="1" applyAlignment="1">
      <alignment horizontal="left" vertical="top" wrapText="1"/>
    </xf>
    <xf numFmtId="0" fontId="0" fillId="2" borderId="8" xfId="0" applyFill="1" applyBorder="1" applyAlignment="1">
      <alignment horizontal="left" vertical="center" wrapText="1"/>
    </xf>
    <xf numFmtId="0" fontId="18" fillId="0" borderId="8" xfId="0" applyFont="1" applyFill="1" applyBorder="1" applyAlignment="1">
      <alignment horizontal="center" vertical="top" wrapText="1"/>
    </xf>
    <xf numFmtId="0" fontId="2" fillId="0" borderId="8" xfId="0" applyFont="1" applyFill="1" applyBorder="1" applyAlignment="1">
      <alignment horizontal="center" vertical="top" wrapText="1"/>
    </xf>
    <xf numFmtId="0" fontId="0" fillId="0" borderId="8" xfId="0" applyFill="1" applyBorder="1" applyAlignment="1">
      <alignment horizontal="left"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2" fontId="19" fillId="0" borderId="9" xfId="0" applyNumberFormat="1" applyFont="1" applyBorder="1" applyAlignment="1">
      <alignment horizontal="center" vertical="center" wrapText="1"/>
    </xf>
    <xf numFmtId="2" fontId="19" fillId="0" borderId="10" xfId="0" applyNumberFormat="1" applyFont="1" applyBorder="1" applyAlignment="1">
      <alignment horizontal="center"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3" fillId="0" borderId="0" xfId="0" applyFont="1" applyFill="1" applyBorder="1" applyAlignment="1">
      <alignment horizontal="left" vertical="top" wrapText="1"/>
    </xf>
    <xf numFmtId="2" fontId="15" fillId="0" borderId="8" xfId="0" applyNumberFormat="1" applyFont="1" applyFill="1" applyBorder="1" applyAlignment="1">
      <alignment horizontal="center" vertical="top" wrapText="1"/>
    </xf>
    <xf numFmtId="0" fontId="15" fillId="0" borderId="8" xfId="0" applyFont="1"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left" vertical="center" wrapText="1"/>
    </xf>
    <xf numFmtId="0" fontId="18" fillId="0" borderId="8" xfId="0" applyFont="1" applyFill="1" applyBorder="1" applyAlignment="1">
      <alignment horizontal="center" vertical="center" wrapText="1"/>
    </xf>
    <xf numFmtId="0" fontId="0" fillId="0" borderId="9" xfId="0" applyFill="1" applyBorder="1" applyAlignment="1">
      <alignment horizontal="center" vertical="top"/>
    </xf>
    <xf numFmtId="0" fontId="0" fillId="0" borderId="11" xfId="0" applyFill="1" applyBorder="1" applyAlignment="1">
      <alignment horizontal="center" vertical="top"/>
    </xf>
    <xf numFmtId="0" fontId="0" fillId="0" borderId="10" xfId="0" applyFill="1" applyBorder="1" applyAlignment="1">
      <alignment horizontal="center" vertical="top"/>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0"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0" xfId="0" applyFont="1" applyFill="1" applyBorder="1" applyAlignment="1">
      <alignment horizontal="left" vertical="top"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5" fillId="0" borderId="15" xfId="0" applyFont="1" applyFill="1" applyBorder="1" applyAlignment="1">
      <alignment horizontal="center" vertical="top" wrapText="1"/>
    </xf>
    <xf numFmtId="0" fontId="0" fillId="0" borderId="16" xfId="0" applyFill="1" applyBorder="1" applyAlignment="1">
      <alignment horizontal="center" vertical="top"/>
    </xf>
    <xf numFmtId="0" fontId="10" fillId="0" borderId="9" xfId="1" applyFont="1" applyFill="1" applyBorder="1" applyAlignment="1">
      <alignment horizontal="center" vertical="top" wrapText="1"/>
    </xf>
    <xf numFmtId="0" fontId="10" fillId="0" borderId="11" xfId="1" applyFont="1" applyFill="1" applyBorder="1" applyAlignment="1">
      <alignment horizontal="center" vertical="top" wrapText="1"/>
    </xf>
    <xf numFmtId="0" fontId="10" fillId="0" borderId="10" xfId="1" applyFont="1" applyFill="1" applyBorder="1" applyAlignment="1">
      <alignment horizontal="center" vertical="top" wrapText="1"/>
    </xf>
    <xf numFmtId="164" fontId="10" fillId="0" borderId="0" xfId="0" applyNumberFormat="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9" xfId="1" applyFont="1" applyFill="1" applyBorder="1" applyAlignment="1">
      <alignment horizontal="center" vertical="top" wrapText="1"/>
    </xf>
    <xf numFmtId="0" fontId="3" fillId="0" borderId="11" xfId="1" applyFont="1" applyFill="1" applyBorder="1" applyAlignment="1">
      <alignment horizontal="center" vertical="top" wrapText="1"/>
    </xf>
    <xf numFmtId="0" fontId="3" fillId="0" borderId="10" xfId="1" applyFont="1" applyFill="1" applyBorder="1" applyAlignment="1">
      <alignment horizontal="center" vertical="top" wrapText="1"/>
    </xf>
    <xf numFmtId="164" fontId="22" fillId="0" borderId="4" xfId="0" applyNumberFormat="1" applyFont="1" applyFill="1" applyBorder="1" applyAlignment="1">
      <alignment horizontal="left" vertical="top" wrapText="1"/>
    </xf>
    <xf numFmtId="164" fontId="4" fillId="0" borderId="0" xfId="0" applyNumberFormat="1" applyFont="1" applyFill="1" applyBorder="1" applyAlignment="1">
      <alignment horizontal="left" vertical="top"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11" xfId="1" applyFont="1" applyFill="1" applyBorder="1" applyAlignment="1">
      <alignment horizontal="left" vertical="top" wrapText="1"/>
    </xf>
    <xf numFmtId="2" fontId="3" fillId="0" borderId="9" xfId="1" applyNumberFormat="1" applyFont="1" applyFill="1" applyBorder="1" applyAlignment="1">
      <alignment horizontal="center" vertical="top" wrapText="1"/>
    </xf>
    <xf numFmtId="2" fontId="3" fillId="0" borderId="11" xfId="1" applyNumberFormat="1" applyFont="1" applyFill="1" applyBorder="1" applyAlignment="1">
      <alignment horizontal="center" vertical="top" wrapText="1"/>
    </xf>
    <xf numFmtId="2" fontId="3" fillId="0" borderId="10" xfId="1" applyNumberFormat="1" applyFont="1" applyFill="1" applyBorder="1" applyAlignment="1">
      <alignment horizontal="center" vertical="top" wrapText="1"/>
    </xf>
    <xf numFmtId="166" fontId="3" fillId="0" borderId="9" xfId="1" applyNumberFormat="1" applyFont="1" applyFill="1" applyBorder="1" applyAlignment="1">
      <alignment horizontal="center" vertical="top" wrapText="1"/>
    </xf>
    <xf numFmtId="166" fontId="3" fillId="0" borderId="11" xfId="1" applyNumberFormat="1" applyFont="1" applyFill="1" applyBorder="1" applyAlignment="1">
      <alignment horizontal="center" vertical="top" wrapText="1"/>
    </xf>
    <xf numFmtId="166" fontId="3" fillId="0" borderId="10" xfId="1" applyNumberFormat="1" applyFont="1" applyFill="1" applyBorder="1" applyAlignment="1">
      <alignment horizontal="center" vertical="top" wrapText="1"/>
    </xf>
    <xf numFmtId="0" fontId="2" fillId="0" borderId="0" xfId="2" applyFont="1" applyFill="1" applyAlignment="1">
      <alignment horizontal="center"/>
    </xf>
    <xf numFmtId="0" fontId="2" fillId="0" borderId="0" xfId="2" applyFont="1" applyFill="1"/>
    <xf numFmtId="168" fontId="2" fillId="0" borderId="0" xfId="2" applyNumberFormat="1" applyFont="1" applyFill="1"/>
    <xf numFmtId="0" fontId="2" fillId="0" borderId="0" xfId="2" applyFont="1" applyFill="1" applyAlignment="1">
      <alignment vertical="top"/>
    </xf>
    <xf numFmtId="0" fontId="2" fillId="0" borderId="0" xfId="2" applyFont="1" applyFill="1" applyAlignment="1">
      <alignment wrapText="1"/>
    </xf>
    <xf numFmtId="0" fontId="3" fillId="0" borderId="0" xfId="2" applyFont="1" applyFill="1" applyBorder="1" applyAlignment="1">
      <alignment horizontal="left"/>
    </xf>
    <xf numFmtId="168" fontId="2" fillId="0" borderId="0" xfId="2" applyNumberFormat="1" applyFont="1" applyFill="1" applyBorder="1"/>
    <xf numFmtId="0" fontId="2" fillId="0" borderId="0" xfId="2" applyFont="1" applyFill="1" applyBorder="1"/>
    <xf numFmtId="0" fontId="30" fillId="0" borderId="0" xfId="2" applyFont="1" applyFill="1" applyBorder="1" applyAlignment="1">
      <alignment horizontal="left"/>
    </xf>
    <xf numFmtId="168" fontId="30" fillId="0" borderId="0" xfId="2" applyNumberFormat="1" applyFont="1" applyFill="1" applyBorder="1" applyAlignment="1">
      <alignment horizontal="left"/>
    </xf>
    <xf numFmtId="168" fontId="31" fillId="0" borderId="0" xfId="2" applyNumberFormat="1" applyFont="1" applyFill="1" applyAlignment="1">
      <alignment horizontal="left"/>
    </xf>
    <xf numFmtId="0" fontId="31" fillId="0" borderId="0" xfId="2" applyFont="1" applyFill="1" applyAlignment="1">
      <alignment horizontal="left"/>
    </xf>
    <xf numFmtId="0" fontId="30" fillId="0" borderId="0" xfId="2" applyFont="1" applyFill="1" applyBorder="1" applyAlignment="1">
      <alignment horizontal="left" vertical="top"/>
    </xf>
    <xf numFmtId="0" fontId="31" fillId="0" borderId="0" xfId="2" applyFont="1" applyFill="1" applyBorder="1" applyAlignment="1">
      <alignment horizontal="left" vertical="top"/>
    </xf>
    <xf numFmtId="168" fontId="31" fillId="0" borderId="0" xfId="2" applyNumberFormat="1" applyFont="1" applyFill="1" applyBorder="1" applyAlignment="1">
      <alignment horizontal="left" vertical="top"/>
    </xf>
    <xf numFmtId="0" fontId="6" fillId="0" borderId="8" xfId="2" applyFont="1" applyFill="1" applyBorder="1" applyAlignment="1">
      <alignment horizontal="center" vertical="center" wrapText="1"/>
    </xf>
    <xf numFmtId="168" fontId="32" fillId="0" borderId="8" xfId="3" applyNumberFormat="1" applyFont="1" applyFill="1" applyBorder="1" applyAlignment="1" applyProtection="1">
      <alignment horizontal="center" vertical="center" wrapText="1"/>
      <protection locked="0"/>
    </xf>
    <xf numFmtId="1" fontId="32" fillId="0" borderId="8" xfId="3" applyNumberFormat="1" applyFont="1" applyFill="1" applyBorder="1" applyAlignment="1" applyProtection="1">
      <alignment horizontal="center" vertical="center" wrapText="1"/>
      <protection locked="0"/>
    </xf>
    <xf numFmtId="0" fontId="2" fillId="0" borderId="8" xfId="2" applyFont="1" applyFill="1" applyBorder="1" applyAlignment="1">
      <alignment vertical="top" wrapText="1"/>
    </xf>
    <xf numFmtId="0" fontId="2" fillId="0" borderId="8" xfId="2" applyFont="1" applyFill="1" applyBorder="1" applyAlignment="1">
      <alignment vertical="center" wrapText="1"/>
    </xf>
    <xf numFmtId="0" fontId="2" fillId="0" borderId="0" xfId="2" applyFont="1" applyFill="1" applyAlignment="1">
      <alignment vertical="center" wrapText="1"/>
    </xf>
    <xf numFmtId="0" fontId="6" fillId="0" borderId="8" xfId="2" applyFont="1" applyFill="1" applyBorder="1" applyAlignment="1">
      <alignment horizontal="center"/>
    </xf>
    <xf numFmtId="0" fontId="6" fillId="0" borderId="8" xfId="2" applyFont="1" applyFill="1" applyBorder="1" applyAlignment="1">
      <alignment horizontal="center" wrapText="1"/>
    </xf>
    <xf numFmtId="168" fontId="6" fillId="0" borderId="8" xfId="2" applyNumberFormat="1" applyFont="1" applyFill="1" applyBorder="1" applyAlignment="1">
      <alignment horizontal="center"/>
    </xf>
    <xf numFmtId="0" fontId="2" fillId="0" borderId="8" xfId="2" applyFont="1" applyFill="1" applyBorder="1" applyAlignment="1">
      <alignment vertical="top"/>
    </xf>
    <xf numFmtId="0" fontId="2" fillId="0" borderId="8" xfId="2" applyFont="1" applyFill="1" applyBorder="1" applyAlignment="1">
      <alignment wrapText="1"/>
    </xf>
    <xf numFmtId="0" fontId="6" fillId="0" borderId="8" xfId="2" applyFont="1" applyFill="1" applyBorder="1" applyAlignment="1">
      <alignment horizontal="left" vertical="center"/>
    </xf>
    <xf numFmtId="0" fontId="6" fillId="0" borderId="8" xfId="2" applyFont="1" applyFill="1" applyBorder="1" applyAlignment="1">
      <alignment horizontal="left" vertical="center" wrapText="1"/>
    </xf>
    <xf numFmtId="168" fontId="2" fillId="0" borderId="8" xfId="2" applyNumberFormat="1" applyFont="1" applyFill="1" applyBorder="1" applyAlignment="1">
      <alignment horizontal="left" vertical="center"/>
    </xf>
    <xf numFmtId="0" fontId="2" fillId="0" borderId="8" xfId="2" applyFont="1" applyFill="1" applyBorder="1" applyAlignment="1">
      <alignment horizontal="left" vertical="center"/>
    </xf>
    <xf numFmtId="0" fontId="2" fillId="0" borderId="8" xfId="2" applyFont="1" applyFill="1" applyBorder="1" applyAlignment="1">
      <alignment horizontal="left" vertical="center" wrapText="1"/>
    </xf>
    <xf numFmtId="0" fontId="2" fillId="0" borderId="0" xfId="2" applyFont="1" applyFill="1" applyAlignment="1">
      <alignment horizontal="left" vertical="center"/>
    </xf>
    <xf numFmtId="9" fontId="33" fillId="0" borderId="8" xfId="4" applyFont="1" applyFill="1" applyBorder="1" applyAlignment="1">
      <alignment horizontal="left" vertical="center"/>
    </xf>
    <xf numFmtId="168" fontId="2" fillId="0" borderId="8" xfId="2" applyNumberFormat="1" applyFont="1" applyFill="1" applyBorder="1" applyAlignment="1">
      <alignment horizontal="left" vertical="center" wrapText="1"/>
    </xf>
    <xf numFmtId="168" fontId="6" fillId="0" borderId="8" xfId="2" applyNumberFormat="1" applyFont="1" applyFill="1" applyBorder="1" applyAlignment="1">
      <alignment horizontal="left" vertical="center"/>
    </xf>
    <xf numFmtId="0" fontId="2" fillId="0" borderId="8" xfId="5" applyFont="1" applyFill="1" applyBorder="1" applyAlignment="1">
      <alignment vertical="top" wrapText="1"/>
    </xf>
    <xf numFmtId="0" fontId="2" fillId="0" borderId="8" xfId="2" applyNumberFormat="1" applyFont="1" applyFill="1" applyBorder="1" applyAlignment="1">
      <alignment horizontal="left" vertical="center" wrapText="1"/>
    </xf>
    <xf numFmtId="0" fontId="6" fillId="0" borderId="0" xfId="2" applyFont="1" applyFill="1" applyAlignment="1">
      <alignment horizontal="left" vertical="center"/>
    </xf>
    <xf numFmtId="0" fontId="33" fillId="0" borderId="8" xfId="2" applyFont="1" applyFill="1" applyBorder="1" applyAlignment="1">
      <alignment horizontal="left" vertical="center"/>
    </xf>
    <xf numFmtId="0" fontId="6" fillId="0" borderId="8" xfId="2" applyFont="1" applyFill="1" applyBorder="1" applyAlignment="1">
      <alignment wrapText="1"/>
    </xf>
    <xf numFmtId="0" fontId="2" fillId="0" borderId="8" xfId="2" applyFont="1" applyFill="1" applyBorder="1"/>
    <xf numFmtId="168" fontId="2" fillId="0" borderId="8" xfId="2" applyNumberFormat="1" applyFont="1" applyFill="1" applyBorder="1"/>
    <xf numFmtId="9" fontId="33" fillId="0" borderId="8" xfId="4" applyFont="1" applyFill="1" applyBorder="1" applyAlignment="1">
      <alignment vertical="top" wrapText="1"/>
    </xf>
    <xf numFmtId="168" fontId="6" fillId="0" borderId="8" xfId="2" applyNumberFormat="1" applyFont="1" applyFill="1" applyBorder="1"/>
    <xf numFmtId="0" fontId="2" fillId="0" borderId="8" xfId="2" applyFont="1" applyFill="1" applyBorder="1" applyAlignment="1">
      <alignment horizontal="center"/>
    </xf>
    <xf numFmtId="0" fontId="6" fillId="0" borderId="0" xfId="2" applyFont="1" applyFill="1"/>
    <xf numFmtId="0" fontId="33" fillId="0" borderId="8" xfId="2" applyFont="1" applyFill="1" applyBorder="1" applyAlignment="1">
      <alignment vertical="top" wrapText="1"/>
    </xf>
    <xf numFmtId="0" fontId="2" fillId="0" borderId="8" xfId="2" applyFont="1" applyFill="1" applyBorder="1" applyAlignment="1">
      <alignment horizontal="center" vertical="center"/>
    </xf>
    <xf numFmtId="0" fontId="2" fillId="0" borderId="0" xfId="2" applyFont="1" applyFill="1" applyAlignment="1">
      <alignment horizontal="left"/>
    </xf>
    <xf numFmtId="0" fontId="6" fillId="0" borderId="8" xfId="2" applyFont="1" applyFill="1" applyBorder="1" applyAlignment="1">
      <alignment horizontal="left"/>
    </xf>
    <xf numFmtId="9" fontId="33" fillId="0" borderId="8" xfId="4" applyFont="1" applyFill="1" applyBorder="1" applyAlignment="1">
      <alignment horizontal="left" vertical="center" wrapText="1"/>
    </xf>
    <xf numFmtId="0" fontId="2" fillId="0" borderId="8" xfId="5" applyFont="1" applyBorder="1" applyAlignment="1">
      <alignment vertical="top" wrapText="1"/>
    </xf>
    <xf numFmtId="0" fontId="2" fillId="0" borderId="8" xfId="2" applyFont="1" applyFill="1" applyBorder="1" applyAlignment="1">
      <alignment horizontal="left"/>
    </xf>
    <xf numFmtId="0" fontId="33" fillId="0" borderId="8" xfId="2" applyFont="1" applyFill="1" applyBorder="1" applyAlignment="1">
      <alignment horizontal="left" vertical="center" wrapText="1"/>
    </xf>
    <xf numFmtId="168" fontId="2" fillId="0" borderId="8" xfId="2" applyNumberFormat="1" applyFont="1" applyFill="1" applyBorder="1" applyAlignment="1">
      <alignment horizontal="left" wrapText="1"/>
    </xf>
  </cellXfs>
  <cellStyles count="9">
    <cellStyle name="Comma 2" xfId="6"/>
    <cellStyle name="Normal" xfId="0" builtinId="0"/>
    <cellStyle name="Normal 2" xfId="1"/>
    <cellStyle name="Normal 2 2" xfId="7"/>
    <cellStyle name="Normal 2 3" xfId="8"/>
    <cellStyle name="Normal 3" xfId="2"/>
    <cellStyle name="Normal 4" xfId="5"/>
    <cellStyle name="Normal_Linkage BS Dec09"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84"/>
  <sheetViews>
    <sheetView view="pageBreakPreview" zoomScaleNormal="100" zoomScaleSheetLayoutView="100" workbookViewId="0">
      <selection activeCell="N35" sqref="N35"/>
    </sheetView>
  </sheetViews>
  <sheetFormatPr defaultRowHeight="12.75"/>
  <cols>
    <col min="1" max="1" width="2.33203125" customWidth="1"/>
    <col min="2" max="2" width="6.5" style="19" customWidth="1"/>
    <col min="3" max="3" width="5.6640625" customWidth="1"/>
    <col min="4" max="4" width="25.83203125" customWidth="1"/>
    <col min="5" max="5" width="13.83203125" style="3" customWidth="1"/>
    <col min="6" max="10" width="13.83203125" customWidth="1"/>
  </cols>
  <sheetData>
    <row r="1" spans="2:10">
      <c r="I1" s="2" t="s">
        <v>26</v>
      </c>
    </row>
    <row r="2" spans="2:10">
      <c r="I2" s="18" t="s">
        <v>78</v>
      </c>
    </row>
    <row r="3" spans="2:10" ht="39" customHeight="1">
      <c r="B3" s="100" t="s">
        <v>66</v>
      </c>
      <c r="C3" s="100"/>
      <c r="D3" s="100"/>
      <c r="E3" s="100"/>
      <c r="F3" s="100"/>
      <c r="G3" s="100"/>
      <c r="H3" s="100"/>
      <c r="I3" s="100"/>
      <c r="J3" s="100"/>
    </row>
    <row r="4" spans="2:10" ht="8.25" customHeight="1">
      <c r="B4" s="101"/>
      <c r="C4" s="101"/>
      <c r="D4" s="101"/>
      <c r="E4" s="101"/>
      <c r="F4" s="101"/>
      <c r="G4" s="101"/>
      <c r="H4" s="101"/>
      <c r="I4" s="101"/>
      <c r="J4" s="102"/>
    </row>
    <row r="5" spans="2:10" ht="25.5" customHeight="1">
      <c r="B5" s="12"/>
      <c r="C5" s="103" t="s">
        <v>73</v>
      </c>
      <c r="D5" s="104"/>
      <c r="E5" s="15" t="s">
        <v>74</v>
      </c>
      <c r="F5" s="15" t="s">
        <v>75</v>
      </c>
      <c r="G5" s="15" t="s">
        <v>62</v>
      </c>
      <c r="H5" s="15" t="s">
        <v>76</v>
      </c>
      <c r="I5" s="15" t="s">
        <v>63</v>
      </c>
      <c r="J5" s="16" t="s">
        <v>64</v>
      </c>
    </row>
    <row r="6" spans="2:10" ht="20.100000000000001" customHeight="1">
      <c r="B6" s="13">
        <v>1</v>
      </c>
      <c r="C6" s="98" t="s">
        <v>0</v>
      </c>
      <c r="D6" s="98"/>
      <c r="E6" s="4"/>
      <c r="F6" s="105" t="s">
        <v>135</v>
      </c>
      <c r="G6" s="106"/>
      <c r="H6" s="106"/>
      <c r="I6" s="106"/>
      <c r="J6" s="107"/>
    </row>
    <row r="7" spans="2:10" ht="20.100000000000001" customHeight="1">
      <c r="B7" s="13">
        <v>2</v>
      </c>
      <c r="C7" s="98" t="s">
        <v>8</v>
      </c>
      <c r="D7" s="98"/>
      <c r="E7" s="4"/>
      <c r="F7" s="105" t="s">
        <v>136</v>
      </c>
      <c r="G7" s="106"/>
      <c r="H7" s="106"/>
      <c r="I7" s="106"/>
      <c r="J7" s="107"/>
    </row>
    <row r="8" spans="2:10" ht="27" customHeight="1">
      <c r="B8" s="13">
        <v>3</v>
      </c>
      <c r="C8" s="98" t="s">
        <v>10</v>
      </c>
      <c r="D8" s="98"/>
      <c r="E8" s="8" t="s">
        <v>11</v>
      </c>
      <c r="F8" s="108">
        <v>94.2</v>
      </c>
      <c r="G8" s="109"/>
      <c r="H8" s="109"/>
      <c r="I8" s="109"/>
      <c r="J8" s="110"/>
    </row>
    <row r="9" spans="2:10" s="11" customFormat="1" ht="44.25" customHeight="1">
      <c r="B9" s="13">
        <v>4</v>
      </c>
      <c r="C9" s="97" t="s">
        <v>12</v>
      </c>
      <c r="D9" s="97"/>
      <c r="E9" s="22" t="s">
        <v>13</v>
      </c>
      <c r="F9" s="105" t="s">
        <v>130</v>
      </c>
      <c r="G9" s="106"/>
      <c r="H9" s="106"/>
      <c r="I9" s="106"/>
      <c r="J9" s="107"/>
    </row>
    <row r="10" spans="2:10" ht="20.100000000000001" customHeight="1">
      <c r="B10" s="13">
        <v>5</v>
      </c>
      <c r="C10" s="98" t="s">
        <v>14</v>
      </c>
      <c r="D10" s="98"/>
      <c r="E10" s="4"/>
      <c r="F10" s="105" t="s">
        <v>131</v>
      </c>
      <c r="G10" s="106"/>
      <c r="H10" s="106"/>
      <c r="I10" s="106"/>
      <c r="J10" s="107"/>
    </row>
    <row r="11" spans="2:10" ht="28.5" customHeight="1">
      <c r="B11" s="40">
        <v>6</v>
      </c>
      <c r="C11" s="99" t="s">
        <v>15</v>
      </c>
      <c r="D11" s="99"/>
      <c r="E11" s="41" t="s">
        <v>67</v>
      </c>
      <c r="F11" s="42"/>
      <c r="G11" s="42"/>
      <c r="H11" s="42"/>
      <c r="I11" s="42"/>
      <c r="J11" s="42"/>
    </row>
    <row r="12" spans="2:10" ht="20.100000000000001" customHeight="1">
      <c r="B12" s="13">
        <v>7</v>
      </c>
      <c r="C12" s="98" t="s">
        <v>16</v>
      </c>
      <c r="D12" s="98"/>
      <c r="E12" s="8" t="s">
        <v>17</v>
      </c>
      <c r="F12" s="25" t="s">
        <v>132</v>
      </c>
      <c r="G12" s="25" t="s">
        <v>132</v>
      </c>
      <c r="H12" s="25" t="s">
        <v>132</v>
      </c>
      <c r="I12" s="25" t="s">
        <v>132</v>
      </c>
      <c r="J12" s="25" t="s">
        <v>132</v>
      </c>
    </row>
    <row r="13" spans="2:10" ht="30" customHeight="1">
      <c r="B13" s="13">
        <v>8</v>
      </c>
      <c r="C13" s="98" t="s">
        <v>18</v>
      </c>
      <c r="D13" s="98"/>
      <c r="E13" s="8" t="s">
        <v>17</v>
      </c>
      <c r="F13" s="54" t="s">
        <v>133</v>
      </c>
      <c r="G13" s="54" t="s">
        <v>133</v>
      </c>
      <c r="H13" s="54" t="s">
        <v>133</v>
      </c>
      <c r="I13" s="54" t="s">
        <v>133</v>
      </c>
      <c r="J13" s="54" t="s">
        <v>133</v>
      </c>
    </row>
    <row r="14" spans="2:10" ht="30" customHeight="1">
      <c r="B14" s="13">
        <v>9</v>
      </c>
      <c r="C14" s="98" t="s">
        <v>19</v>
      </c>
      <c r="D14" s="98"/>
      <c r="E14" s="8" t="s">
        <v>17</v>
      </c>
      <c r="F14" s="59"/>
      <c r="G14" s="59"/>
      <c r="H14" s="59"/>
      <c r="I14" s="59"/>
      <c r="J14" s="59"/>
    </row>
    <row r="15" spans="2:10" ht="15" customHeight="1">
      <c r="B15" s="40">
        <v>10</v>
      </c>
      <c r="C15" s="113" t="s">
        <v>20</v>
      </c>
      <c r="D15" s="113"/>
      <c r="E15" s="48" t="s">
        <v>1</v>
      </c>
      <c r="F15" s="48" t="s">
        <v>134</v>
      </c>
      <c r="G15" s="48" t="s">
        <v>134</v>
      </c>
      <c r="H15" s="48" t="s">
        <v>134</v>
      </c>
      <c r="I15" s="48" t="s">
        <v>134</v>
      </c>
      <c r="J15" s="48" t="s">
        <v>134</v>
      </c>
    </row>
    <row r="16" spans="2:10" ht="15" customHeight="1">
      <c r="B16" s="40">
        <v>11</v>
      </c>
      <c r="C16" s="113" t="s">
        <v>21</v>
      </c>
      <c r="D16" s="113"/>
      <c r="E16" s="48" t="s">
        <v>1</v>
      </c>
      <c r="F16" s="48"/>
      <c r="G16" s="48"/>
      <c r="H16" s="48"/>
      <c r="I16" s="48"/>
      <c r="J16" s="48"/>
    </row>
    <row r="17" spans="1:10" ht="15" customHeight="1">
      <c r="B17" s="40">
        <v>12</v>
      </c>
      <c r="C17" s="113" t="s">
        <v>22</v>
      </c>
      <c r="D17" s="113"/>
      <c r="E17" s="56"/>
      <c r="F17" s="49"/>
      <c r="G17" s="49"/>
      <c r="H17" s="49"/>
      <c r="I17" s="49"/>
      <c r="J17" s="49"/>
    </row>
    <row r="18" spans="1:10" s="11" customFormat="1" ht="42.75" customHeight="1">
      <c r="B18" s="57">
        <v>12.1</v>
      </c>
      <c r="C18" s="99" t="s">
        <v>23</v>
      </c>
      <c r="D18" s="99"/>
      <c r="E18" s="50" t="s">
        <v>7</v>
      </c>
      <c r="F18" s="52">
        <v>1528.93</v>
      </c>
      <c r="G18" s="60">
        <v>10.8</v>
      </c>
      <c r="H18" s="52">
        <v>17.87</v>
      </c>
      <c r="I18" s="52">
        <v>99.41</v>
      </c>
      <c r="J18" s="52">
        <v>972.13</v>
      </c>
    </row>
    <row r="19" spans="1:10" s="11" customFormat="1" ht="42.75" customHeight="1">
      <c r="B19" s="57">
        <v>12.2</v>
      </c>
      <c r="C19" s="99" t="s">
        <v>24</v>
      </c>
      <c r="D19" s="99"/>
      <c r="E19" s="50" t="s">
        <v>7</v>
      </c>
      <c r="F19" s="52">
        <v>0</v>
      </c>
      <c r="G19" s="52">
        <v>0</v>
      </c>
      <c r="H19" s="52">
        <v>0</v>
      </c>
      <c r="I19" s="52">
        <v>0</v>
      </c>
      <c r="J19" s="52">
        <v>0</v>
      </c>
    </row>
    <row r="20" spans="1:10" ht="15" customHeight="1">
      <c r="B20" s="12"/>
      <c r="C20" s="98" t="s">
        <v>2</v>
      </c>
      <c r="D20" s="98"/>
      <c r="E20" s="4"/>
      <c r="F20" s="5"/>
      <c r="G20" s="5"/>
      <c r="H20" s="5"/>
      <c r="I20" s="5"/>
      <c r="J20" s="5"/>
    </row>
    <row r="21" spans="1:10" ht="15" customHeight="1">
      <c r="B21" s="13">
        <v>13</v>
      </c>
      <c r="C21" s="98" t="s">
        <v>3</v>
      </c>
      <c r="D21" s="98"/>
      <c r="E21" s="4"/>
      <c r="F21" s="5"/>
      <c r="G21" s="5"/>
      <c r="H21" s="5"/>
      <c r="I21" s="5"/>
      <c r="J21" s="5"/>
    </row>
    <row r="22" spans="1:10" ht="30" customHeight="1">
      <c r="B22" s="14">
        <v>13.1</v>
      </c>
      <c r="C22" s="111" t="s">
        <v>68</v>
      </c>
      <c r="D22" s="111"/>
      <c r="E22" s="8" t="s">
        <v>25</v>
      </c>
      <c r="F22" s="53">
        <v>480.52000000000004</v>
      </c>
      <c r="G22" s="53">
        <v>384.15000000000003</v>
      </c>
      <c r="H22" s="53">
        <v>446.73239300000006</v>
      </c>
      <c r="I22" s="53">
        <v>452.36409399999997</v>
      </c>
      <c r="J22" s="53">
        <v>430.20759999999996</v>
      </c>
    </row>
    <row r="23" spans="1:10" ht="30" customHeight="1">
      <c r="B23" s="14">
        <v>13.2</v>
      </c>
      <c r="C23" s="111" t="s">
        <v>69</v>
      </c>
      <c r="D23" s="111"/>
      <c r="E23" s="8" t="s">
        <v>25</v>
      </c>
      <c r="F23" s="53">
        <v>474.086096</v>
      </c>
      <c r="G23" s="53">
        <v>378.63622559999999</v>
      </c>
      <c r="H23" s="53">
        <v>439.98395719999985</v>
      </c>
      <c r="I23" s="53">
        <v>443.10207960000008</v>
      </c>
      <c r="J23" s="53">
        <v>419.40580160000002</v>
      </c>
    </row>
    <row r="24" spans="1:10" ht="30" customHeight="1">
      <c r="B24" s="14">
        <v>13.3</v>
      </c>
      <c r="C24" s="111" t="s">
        <v>70</v>
      </c>
      <c r="D24" s="111"/>
      <c r="E24" s="8" t="s">
        <v>25</v>
      </c>
      <c r="F24" s="53">
        <v>474.88780250000048</v>
      </c>
      <c r="G24" s="53">
        <v>378.09972750000003</v>
      </c>
      <c r="H24" s="53">
        <v>424.74186499999985</v>
      </c>
      <c r="I24" s="53">
        <v>415.09800999999982</v>
      </c>
      <c r="J24" s="53">
        <v>377.04221300000012</v>
      </c>
    </row>
    <row r="25" spans="1:10" ht="43.5" customHeight="1">
      <c r="B25" s="13">
        <v>14</v>
      </c>
      <c r="C25" s="111" t="s">
        <v>71</v>
      </c>
      <c r="D25" s="111"/>
      <c r="E25" s="8" t="s">
        <v>25</v>
      </c>
      <c r="F25" s="92">
        <f>F22-F23</f>
        <v>6.4339040000000409</v>
      </c>
      <c r="G25" s="92">
        <f>G22-G23</f>
        <v>5.5137744000000453</v>
      </c>
      <c r="H25" s="53">
        <v>7.8664399999999999</v>
      </c>
      <c r="I25" s="53">
        <v>10.074574600000004</v>
      </c>
      <c r="J25" s="53">
        <v>11.41955060000001</v>
      </c>
    </row>
    <row r="26" spans="1:10" ht="30" customHeight="1">
      <c r="B26" s="13">
        <v>15</v>
      </c>
      <c r="C26" s="112" t="s">
        <v>77</v>
      </c>
      <c r="D26" s="112"/>
      <c r="E26" s="55" t="s">
        <v>25</v>
      </c>
      <c r="F26" s="52" t="s">
        <v>129</v>
      </c>
      <c r="G26" s="52" t="s">
        <v>129</v>
      </c>
      <c r="H26" s="52" t="s">
        <v>129</v>
      </c>
      <c r="I26" s="52" t="s">
        <v>129</v>
      </c>
      <c r="J26" s="52" t="s">
        <v>129</v>
      </c>
    </row>
    <row r="27" spans="1:10" ht="30" customHeight="1">
      <c r="B27" s="13">
        <v>16</v>
      </c>
      <c r="C27" s="111" t="s">
        <v>72</v>
      </c>
      <c r="D27" s="111"/>
      <c r="E27" s="8" t="s">
        <v>11</v>
      </c>
      <c r="F27" s="54">
        <v>60.24</v>
      </c>
      <c r="G27" s="54">
        <v>50.27</v>
      </c>
      <c r="H27" s="54">
        <v>60.15</v>
      </c>
      <c r="I27" s="54">
        <v>62.95</v>
      </c>
      <c r="J27" s="54">
        <v>61.74</v>
      </c>
    </row>
    <row r="29" spans="1:10">
      <c r="I29" s="2" t="s">
        <v>26</v>
      </c>
    </row>
    <row r="30" spans="1:10">
      <c r="B30" s="3"/>
      <c r="E30"/>
      <c r="I30" s="2" t="s">
        <v>9</v>
      </c>
    </row>
    <row r="31" spans="1:10">
      <c r="B31" s="3"/>
      <c r="E31"/>
    </row>
    <row r="32" spans="1:10" ht="20.25" customHeight="1">
      <c r="A32" s="17"/>
      <c r="B32" s="10"/>
      <c r="C32" s="115" t="s">
        <v>79</v>
      </c>
      <c r="D32" s="115"/>
      <c r="E32" s="27" t="s">
        <v>74</v>
      </c>
      <c r="F32" s="15" t="s">
        <v>75</v>
      </c>
      <c r="G32" s="15" t="s">
        <v>62</v>
      </c>
      <c r="H32" s="15" t="s">
        <v>76</v>
      </c>
      <c r="I32" s="15" t="s">
        <v>63</v>
      </c>
      <c r="J32" s="16" t="s">
        <v>64</v>
      </c>
    </row>
    <row r="33" spans="1:10" s="11" customFormat="1" ht="30" customHeight="1">
      <c r="A33" s="20"/>
      <c r="B33" s="21">
        <v>17</v>
      </c>
      <c r="C33" s="117" t="s">
        <v>27</v>
      </c>
      <c r="D33" s="117"/>
      <c r="E33" s="22"/>
      <c r="F33" s="22"/>
      <c r="G33" s="22"/>
      <c r="H33" s="22"/>
      <c r="I33" s="22"/>
      <c r="J33" s="22"/>
    </row>
    <row r="34" spans="1:10" s="11" customFormat="1" ht="30" customHeight="1">
      <c r="A34" s="23"/>
      <c r="B34" s="24">
        <v>17.100000000000001</v>
      </c>
      <c r="C34" s="117" t="s">
        <v>28</v>
      </c>
      <c r="D34" s="117"/>
      <c r="E34" s="25" t="s">
        <v>4</v>
      </c>
      <c r="F34" s="51">
        <v>136.04092592594679</v>
      </c>
      <c r="G34" s="51">
        <v>334.74513888889487</v>
      </c>
      <c r="H34" s="51">
        <v>205.29578703701603</v>
      </c>
      <c r="I34" s="51">
        <v>160.0091782407321</v>
      </c>
      <c r="J34" s="51">
        <v>184.71249999999998</v>
      </c>
    </row>
    <row r="35" spans="1:10" s="11" customFormat="1" ht="30" customHeight="1">
      <c r="A35" s="23"/>
      <c r="B35" s="24">
        <v>17.2</v>
      </c>
      <c r="C35" s="117" t="s">
        <v>29</v>
      </c>
      <c r="D35" s="117"/>
      <c r="E35" s="25" t="s">
        <v>4</v>
      </c>
      <c r="F35" s="51">
        <v>11.947916666686069</v>
      </c>
      <c r="G35" s="51">
        <v>76.764583333351766</v>
      </c>
      <c r="H35" s="51">
        <v>24.665127314818722</v>
      </c>
      <c r="I35" s="51">
        <v>8.1694444444444443</v>
      </c>
      <c r="J35" s="51">
        <v>14.393055555555556</v>
      </c>
    </row>
    <row r="36" spans="1:10" s="11" customFormat="1" ht="30" customHeight="1">
      <c r="A36" s="20"/>
      <c r="B36" s="58">
        <v>18</v>
      </c>
      <c r="C36" s="114" t="s">
        <v>5</v>
      </c>
      <c r="D36" s="114"/>
      <c r="E36" s="50" t="s">
        <v>7</v>
      </c>
      <c r="F36" s="52">
        <v>1478.87</v>
      </c>
      <c r="G36" s="52">
        <v>135.34</v>
      </c>
      <c r="H36" s="52">
        <v>497.7</v>
      </c>
      <c r="I36" s="52">
        <v>348.4</v>
      </c>
      <c r="J36" s="52">
        <v>558.46</v>
      </c>
    </row>
    <row r="37" spans="1:10" s="11" customFormat="1" ht="30" customHeight="1">
      <c r="A37" s="20"/>
      <c r="B37" s="58">
        <v>19</v>
      </c>
      <c r="C37" s="114" t="s">
        <v>6</v>
      </c>
      <c r="D37" s="114"/>
      <c r="E37" s="50" t="s">
        <v>7</v>
      </c>
      <c r="F37" s="50">
        <v>444.51</v>
      </c>
      <c r="G37" s="50">
        <v>534.25</v>
      </c>
      <c r="H37" s="50">
        <v>501.75</v>
      </c>
      <c r="I37" s="50">
        <v>417.11</v>
      </c>
      <c r="J37" s="50">
        <v>940.03</v>
      </c>
    </row>
    <row r="39" spans="1:10" ht="15" customHeight="1">
      <c r="B39" s="137" t="s">
        <v>80</v>
      </c>
      <c r="C39" s="137"/>
      <c r="D39" s="137"/>
      <c r="E39" s="137"/>
      <c r="F39" s="137"/>
      <c r="G39" s="137"/>
      <c r="H39" s="137"/>
      <c r="I39" s="137"/>
      <c r="J39" s="137"/>
    </row>
    <row r="40" spans="1:10" ht="15" customHeight="1">
      <c r="B40" s="31"/>
      <c r="C40" s="31"/>
      <c r="D40" s="31"/>
      <c r="E40" s="31"/>
      <c r="F40" s="31"/>
      <c r="G40" s="31"/>
      <c r="H40" s="31"/>
      <c r="I40" s="31"/>
      <c r="J40" s="31"/>
    </row>
    <row r="41" spans="1:10" ht="38.25" customHeight="1">
      <c r="B41" s="115" t="s">
        <v>84</v>
      </c>
      <c r="C41" s="115"/>
      <c r="D41" s="16" t="s">
        <v>79</v>
      </c>
      <c r="E41" s="124" t="s">
        <v>65</v>
      </c>
      <c r="F41" s="125"/>
      <c r="G41" s="16" t="s">
        <v>84</v>
      </c>
      <c r="H41" s="16" t="s">
        <v>79</v>
      </c>
      <c r="I41" s="115" t="s">
        <v>65</v>
      </c>
      <c r="J41" s="115"/>
    </row>
    <row r="42" spans="1:10" ht="15" customHeight="1">
      <c r="B42" s="116" t="s">
        <v>30</v>
      </c>
      <c r="C42" s="116"/>
      <c r="D42" s="32" t="s">
        <v>31</v>
      </c>
      <c r="E42" s="120">
        <v>6.1</v>
      </c>
      <c r="F42" s="121"/>
      <c r="G42" s="6" t="s">
        <v>32</v>
      </c>
      <c r="H42" s="6" t="s">
        <v>31</v>
      </c>
      <c r="I42" s="118">
        <v>21.48</v>
      </c>
      <c r="J42" s="119"/>
    </row>
    <row r="43" spans="1:10" ht="15" customHeight="1">
      <c r="B43" s="116"/>
      <c r="C43" s="116"/>
      <c r="D43" s="32" t="s">
        <v>33</v>
      </c>
      <c r="E43" s="120">
        <v>6.3</v>
      </c>
      <c r="F43" s="121">
        <v>6.3</v>
      </c>
      <c r="G43" s="7"/>
      <c r="H43" s="6" t="s">
        <v>33</v>
      </c>
      <c r="I43" s="118">
        <v>16.11</v>
      </c>
      <c r="J43" s="119">
        <v>16.11</v>
      </c>
    </row>
    <row r="44" spans="1:10" ht="15" customHeight="1">
      <c r="B44" s="116"/>
      <c r="C44" s="116"/>
      <c r="D44" s="32" t="s">
        <v>34</v>
      </c>
      <c r="E44" s="120">
        <v>7.31</v>
      </c>
      <c r="F44" s="121">
        <v>7.31</v>
      </c>
      <c r="G44" s="7"/>
      <c r="H44" s="6" t="s">
        <v>35</v>
      </c>
      <c r="I44" s="118">
        <v>14.33</v>
      </c>
      <c r="J44" s="119">
        <v>14.33</v>
      </c>
    </row>
    <row r="45" spans="1:10" ht="15" customHeight="1">
      <c r="B45" s="116" t="s">
        <v>36</v>
      </c>
      <c r="C45" s="116"/>
      <c r="D45" s="32" t="s">
        <v>31</v>
      </c>
      <c r="E45" s="120">
        <v>8.1</v>
      </c>
      <c r="F45" s="121">
        <v>8.1</v>
      </c>
      <c r="G45" s="6" t="s">
        <v>37</v>
      </c>
      <c r="H45" s="6" t="s">
        <v>31</v>
      </c>
      <c r="I45" s="118">
        <v>11.15</v>
      </c>
      <c r="J45" s="119">
        <v>11.15</v>
      </c>
    </row>
    <row r="46" spans="1:10" ht="15" customHeight="1">
      <c r="B46" s="116"/>
      <c r="C46" s="116"/>
      <c r="D46" s="32" t="s">
        <v>33</v>
      </c>
      <c r="E46" s="120">
        <v>9.57</v>
      </c>
      <c r="F46" s="121">
        <v>9.57</v>
      </c>
      <c r="G46" s="7"/>
      <c r="H46" s="6" t="s">
        <v>33</v>
      </c>
      <c r="I46" s="118">
        <v>10.32</v>
      </c>
      <c r="J46" s="119">
        <v>10.32</v>
      </c>
    </row>
    <row r="47" spans="1:10" ht="15" customHeight="1">
      <c r="B47" s="116"/>
      <c r="C47" s="116"/>
      <c r="D47" s="32" t="s">
        <v>35</v>
      </c>
      <c r="E47" s="120">
        <v>11.27</v>
      </c>
      <c r="F47" s="121">
        <v>11.27</v>
      </c>
      <c r="G47" s="7"/>
      <c r="H47" s="6" t="s">
        <v>34</v>
      </c>
      <c r="I47" s="118">
        <v>9.65</v>
      </c>
      <c r="J47" s="119">
        <v>9.65</v>
      </c>
    </row>
    <row r="48" spans="1:10" ht="15" customHeight="1">
      <c r="B48" s="116" t="s">
        <v>38</v>
      </c>
      <c r="C48" s="116"/>
      <c r="D48" s="32" t="s">
        <v>31</v>
      </c>
      <c r="E48" s="120">
        <v>12.22</v>
      </c>
      <c r="F48" s="121">
        <v>12.22</v>
      </c>
      <c r="G48" s="6" t="s">
        <v>39</v>
      </c>
      <c r="H48" s="6" t="s">
        <v>31</v>
      </c>
      <c r="I48" s="118">
        <v>8.0399999999999991</v>
      </c>
      <c r="J48" s="119">
        <v>8.0399999999999991</v>
      </c>
    </row>
    <row r="49" spans="2:10" ht="15" customHeight="1">
      <c r="B49" s="116"/>
      <c r="C49" s="116"/>
      <c r="D49" s="32" t="s">
        <v>33</v>
      </c>
      <c r="E49" s="120">
        <v>15</v>
      </c>
      <c r="F49" s="121">
        <v>15</v>
      </c>
      <c r="G49" s="7"/>
      <c r="H49" s="6" t="s">
        <v>33</v>
      </c>
      <c r="I49" s="118">
        <v>7.97</v>
      </c>
      <c r="J49" s="119">
        <v>7.97</v>
      </c>
    </row>
    <row r="50" spans="2:10" ht="15" customHeight="1">
      <c r="B50" s="116"/>
      <c r="C50" s="116"/>
      <c r="D50" s="32" t="s">
        <v>34</v>
      </c>
      <c r="E50" s="120">
        <v>15.07</v>
      </c>
      <c r="F50" s="121">
        <v>15.07</v>
      </c>
      <c r="G50" s="7"/>
      <c r="H50" s="6" t="s">
        <v>35</v>
      </c>
      <c r="I50" s="118">
        <v>8.1199999999999992</v>
      </c>
      <c r="J50" s="119">
        <v>8.1199999999999992</v>
      </c>
    </row>
    <row r="51" spans="2:10" ht="15" customHeight="1">
      <c r="B51" s="116" t="s">
        <v>40</v>
      </c>
      <c r="C51" s="116"/>
      <c r="D51" s="32" t="s">
        <v>31</v>
      </c>
      <c r="E51" s="120">
        <v>21.48</v>
      </c>
      <c r="F51" s="121">
        <v>21.48</v>
      </c>
      <c r="G51" s="6" t="s">
        <v>41</v>
      </c>
      <c r="H51" s="6" t="s">
        <v>31</v>
      </c>
      <c r="I51" s="118">
        <v>7</v>
      </c>
      <c r="J51" s="119">
        <v>7</v>
      </c>
    </row>
    <row r="52" spans="2:10" ht="15" customHeight="1">
      <c r="B52" s="116"/>
      <c r="C52" s="116"/>
      <c r="D52" s="32" t="s">
        <v>33</v>
      </c>
      <c r="E52" s="120">
        <v>21.48</v>
      </c>
      <c r="F52" s="121">
        <v>21.48</v>
      </c>
      <c r="G52" s="7"/>
      <c r="H52" s="6" t="s">
        <v>33</v>
      </c>
      <c r="I52" s="118">
        <v>6.83</v>
      </c>
      <c r="J52" s="119">
        <v>6.83</v>
      </c>
    </row>
    <row r="53" spans="2:10" ht="15" customHeight="1">
      <c r="B53" s="116"/>
      <c r="C53" s="116"/>
      <c r="D53" s="32" t="s">
        <v>35</v>
      </c>
      <c r="E53" s="120">
        <v>23.63</v>
      </c>
      <c r="F53" s="121">
        <v>23.63</v>
      </c>
      <c r="G53" s="7"/>
      <c r="H53" s="6" t="s">
        <v>35</v>
      </c>
      <c r="I53" s="118">
        <v>7.42</v>
      </c>
      <c r="J53" s="119">
        <v>7.42</v>
      </c>
    </row>
    <row r="54" spans="2:10" ht="15" customHeight="1">
      <c r="B54" s="116" t="s">
        <v>42</v>
      </c>
      <c r="C54" s="116"/>
      <c r="D54" s="32" t="s">
        <v>31</v>
      </c>
      <c r="E54" s="120">
        <v>21.48</v>
      </c>
      <c r="F54" s="121">
        <v>21.48</v>
      </c>
      <c r="G54" s="6" t="s">
        <v>43</v>
      </c>
      <c r="H54" s="6" t="s">
        <v>31</v>
      </c>
      <c r="I54" s="118">
        <v>6.15</v>
      </c>
      <c r="J54" s="119">
        <v>6.15</v>
      </c>
    </row>
    <row r="55" spans="2:10" ht="15" customHeight="1">
      <c r="B55" s="116"/>
      <c r="C55" s="116"/>
      <c r="D55" s="32" t="s">
        <v>33</v>
      </c>
      <c r="E55" s="120">
        <v>21.48</v>
      </c>
      <c r="F55" s="121">
        <v>21.48</v>
      </c>
      <c r="G55" s="7"/>
      <c r="H55" s="6" t="s">
        <v>33</v>
      </c>
      <c r="I55" s="118">
        <v>6.27</v>
      </c>
      <c r="J55" s="119">
        <v>6.27</v>
      </c>
    </row>
    <row r="56" spans="2:10" ht="15" customHeight="1">
      <c r="B56" s="116"/>
      <c r="C56" s="116"/>
      <c r="D56" s="32" t="s">
        <v>35</v>
      </c>
      <c r="E56" s="120">
        <v>23.63</v>
      </c>
      <c r="F56" s="121">
        <v>23.63</v>
      </c>
      <c r="G56" s="7"/>
      <c r="H56" s="6" t="s">
        <v>44</v>
      </c>
      <c r="I56" s="118">
        <v>4.7</v>
      </c>
      <c r="J56" s="119">
        <v>4.7</v>
      </c>
    </row>
    <row r="57" spans="2:10" ht="15" customHeight="1">
      <c r="B57" s="116" t="s">
        <v>45</v>
      </c>
      <c r="C57" s="116"/>
      <c r="D57" s="32" t="s">
        <v>31</v>
      </c>
      <c r="E57" s="120">
        <v>21.48</v>
      </c>
      <c r="F57" s="121">
        <v>21.48</v>
      </c>
      <c r="G57" s="6" t="s">
        <v>46</v>
      </c>
      <c r="H57" s="6" t="s">
        <v>31</v>
      </c>
      <c r="I57" s="118">
        <v>5.8</v>
      </c>
      <c r="J57" s="119">
        <v>5.8</v>
      </c>
    </row>
    <row r="58" spans="2:10" ht="15" customHeight="1">
      <c r="B58" s="129"/>
      <c r="C58" s="130"/>
      <c r="D58" s="32" t="s">
        <v>33</v>
      </c>
      <c r="E58" s="120">
        <v>21.48</v>
      </c>
      <c r="F58" s="121">
        <v>21.48</v>
      </c>
      <c r="G58" s="7"/>
      <c r="H58" s="6" t="s">
        <v>33</v>
      </c>
      <c r="I58" s="118">
        <v>5.74</v>
      </c>
      <c r="J58" s="119">
        <v>5.74</v>
      </c>
    </row>
    <row r="59" spans="2:10" ht="15" customHeight="1">
      <c r="B59" s="129"/>
      <c r="C59" s="130"/>
      <c r="D59" s="32" t="s">
        <v>34</v>
      </c>
      <c r="E59" s="120">
        <v>21.48</v>
      </c>
      <c r="F59" s="121">
        <v>21.48</v>
      </c>
      <c r="G59" s="7"/>
      <c r="H59" s="6" t="s">
        <v>35</v>
      </c>
      <c r="I59" s="118">
        <v>6.55</v>
      </c>
      <c r="J59" s="119">
        <v>6.55</v>
      </c>
    </row>
    <row r="60" spans="2:10" ht="15" customHeight="1">
      <c r="B60" s="131"/>
      <c r="C60" s="131"/>
      <c r="D60" s="28"/>
      <c r="E60" s="122"/>
      <c r="F60" s="123"/>
      <c r="G60" s="9" t="s">
        <v>47</v>
      </c>
      <c r="H60" s="7"/>
      <c r="I60" s="127">
        <f>SUM(E42:E59,I42:I59)</f>
        <v>452.19</v>
      </c>
      <c r="J60" s="128"/>
    </row>
    <row r="61" spans="2:10" ht="15">
      <c r="C61" s="19"/>
      <c r="E61" s="29"/>
      <c r="F61" s="29"/>
      <c r="G61" s="30"/>
      <c r="H61" s="26"/>
      <c r="I61" s="29"/>
      <c r="J61" s="29"/>
    </row>
    <row r="62" spans="2:10" ht="52.5" customHeight="1">
      <c r="B62" s="126" t="s">
        <v>81</v>
      </c>
      <c r="C62" s="126"/>
      <c r="D62" s="126"/>
      <c r="E62" s="126"/>
      <c r="F62" s="126"/>
      <c r="G62" s="126"/>
      <c r="H62" s="126"/>
      <c r="I62" s="126"/>
      <c r="J62" s="126"/>
    </row>
    <row r="63" spans="2:10" ht="50.25" customHeight="1">
      <c r="B63" s="133" t="s">
        <v>84</v>
      </c>
      <c r="C63" s="133"/>
      <c r="D63" s="139" t="s">
        <v>82</v>
      </c>
      <c r="E63" s="140"/>
      <c r="F63" s="141"/>
      <c r="G63" s="139" t="s">
        <v>83</v>
      </c>
      <c r="H63" s="140"/>
      <c r="I63" s="140"/>
      <c r="J63" s="141"/>
    </row>
    <row r="64" spans="2:10" ht="15" customHeight="1">
      <c r="B64" s="132" t="s">
        <v>30</v>
      </c>
      <c r="C64" s="132"/>
      <c r="D64" s="134"/>
      <c r="E64" s="135"/>
      <c r="F64" s="136"/>
      <c r="G64" s="134"/>
      <c r="H64" s="135"/>
      <c r="I64" s="135"/>
      <c r="J64" s="136"/>
    </row>
    <row r="65" spans="2:10" ht="15" customHeight="1">
      <c r="B65" s="132" t="s">
        <v>36</v>
      </c>
      <c r="C65" s="132"/>
      <c r="D65" s="134"/>
      <c r="E65" s="135"/>
      <c r="F65" s="136"/>
      <c r="G65" s="134"/>
      <c r="H65" s="135"/>
      <c r="I65" s="135"/>
      <c r="J65" s="136"/>
    </row>
    <row r="66" spans="2:10" ht="15" customHeight="1">
      <c r="B66" s="132" t="s">
        <v>38</v>
      </c>
      <c r="C66" s="132"/>
      <c r="D66" s="134"/>
      <c r="E66" s="135"/>
      <c r="F66" s="136"/>
      <c r="G66" s="134"/>
      <c r="H66" s="135"/>
      <c r="I66" s="135"/>
      <c r="J66" s="136"/>
    </row>
    <row r="67" spans="2:10" ht="15" customHeight="1">
      <c r="B67" s="132" t="s">
        <v>40</v>
      </c>
      <c r="C67" s="132"/>
      <c r="D67" s="134"/>
      <c r="E67" s="135"/>
      <c r="F67" s="136"/>
      <c r="G67" s="134"/>
      <c r="H67" s="135"/>
      <c r="I67" s="135"/>
      <c r="J67" s="136"/>
    </row>
    <row r="68" spans="2:10" ht="15" customHeight="1">
      <c r="B68" s="132" t="s">
        <v>42</v>
      </c>
      <c r="C68" s="132"/>
      <c r="D68" s="134"/>
      <c r="E68" s="135"/>
      <c r="F68" s="136"/>
      <c r="G68" s="134"/>
      <c r="H68" s="135"/>
      <c r="I68" s="135"/>
      <c r="J68" s="136"/>
    </row>
    <row r="69" spans="2:10" ht="15" customHeight="1">
      <c r="B69" s="132" t="s">
        <v>45</v>
      </c>
      <c r="C69" s="132"/>
      <c r="D69" s="134"/>
      <c r="E69" s="135"/>
      <c r="F69" s="136"/>
      <c r="G69" s="134"/>
      <c r="H69" s="135"/>
      <c r="I69" s="135"/>
      <c r="J69" s="136"/>
    </row>
    <row r="70" spans="2:10" ht="15" customHeight="1">
      <c r="B70" s="132" t="s">
        <v>32</v>
      </c>
      <c r="C70" s="132"/>
      <c r="D70" s="134"/>
      <c r="E70" s="135"/>
      <c r="F70" s="136"/>
      <c r="G70" s="134"/>
      <c r="H70" s="135"/>
      <c r="I70" s="135"/>
      <c r="J70" s="136"/>
    </row>
    <row r="71" spans="2:10" ht="15" customHeight="1">
      <c r="B71" s="132" t="s">
        <v>37</v>
      </c>
      <c r="C71" s="132"/>
      <c r="D71" s="134"/>
      <c r="E71" s="135"/>
      <c r="F71" s="136"/>
      <c r="G71" s="134"/>
      <c r="H71" s="135"/>
      <c r="I71" s="135"/>
      <c r="J71" s="136"/>
    </row>
    <row r="72" spans="2:10" ht="15" customHeight="1">
      <c r="B72" s="132" t="s">
        <v>39</v>
      </c>
      <c r="C72" s="132"/>
      <c r="D72" s="134"/>
      <c r="E72" s="135"/>
      <c r="F72" s="136"/>
      <c r="G72" s="134"/>
      <c r="H72" s="135"/>
      <c r="I72" s="135"/>
      <c r="J72" s="136"/>
    </row>
    <row r="73" spans="2:10" ht="15" customHeight="1">
      <c r="B73" s="132" t="s">
        <v>41</v>
      </c>
      <c r="C73" s="132"/>
      <c r="D73" s="134"/>
      <c r="E73" s="135"/>
      <c r="F73" s="136"/>
      <c r="G73" s="134"/>
      <c r="H73" s="135"/>
      <c r="I73" s="135"/>
      <c r="J73" s="136"/>
    </row>
    <row r="74" spans="2:10" ht="15" customHeight="1">
      <c r="B74" s="132" t="s">
        <v>43</v>
      </c>
      <c r="C74" s="132"/>
      <c r="D74" s="134"/>
      <c r="E74" s="135"/>
      <c r="F74" s="136"/>
      <c r="G74" s="134"/>
      <c r="H74" s="135"/>
      <c r="I74" s="135"/>
      <c r="J74" s="136"/>
    </row>
    <row r="75" spans="2:10" ht="15" customHeight="1">
      <c r="B75" s="132" t="s">
        <v>46</v>
      </c>
      <c r="C75" s="132"/>
      <c r="D75" s="134"/>
      <c r="E75" s="135"/>
      <c r="F75" s="136"/>
      <c r="G75" s="134"/>
      <c r="H75" s="135"/>
      <c r="I75" s="135"/>
      <c r="J75" s="136"/>
    </row>
    <row r="78" spans="2:10" ht="15">
      <c r="I78" s="34" t="s">
        <v>88</v>
      </c>
    </row>
    <row r="79" spans="2:10" ht="15">
      <c r="I79" s="34" t="s">
        <v>89</v>
      </c>
    </row>
    <row r="80" spans="2:10" ht="15">
      <c r="I80" s="34"/>
    </row>
    <row r="81" spans="2:10" ht="30.75" customHeight="1">
      <c r="B81" s="33">
        <v>1</v>
      </c>
      <c r="C81" s="138" t="s">
        <v>87</v>
      </c>
      <c r="D81" s="138"/>
      <c r="E81" s="138"/>
      <c r="F81" s="138"/>
      <c r="G81" s="138"/>
      <c r="H81" s="138"/>
      <c r="I81" s="138"/>
      <c r="J81" s="138"/>
    </row>
    <row r="82" spans="2:10" ht="32.25" customHeight="1">
      <c r="B82" s="33">
        <v>2</v>
      </c>
      <c r="C82" s="138" t="s">
        <v>85</v>
      </c>
      <c r="D82" s="138"/>
      <c r="E82" s="138"/>
      <c r="F82" s="138"/>
      <c r="G82" s="138"/>
      <c r="H82" s="138"/>
      <c r="I82" s="138"/>
      <c r="J82" s="138"/>
    </row>
    <row r="83" spans="2:10" ht="31.5" customHeight="1">
      <c r="B83" s="33">
        <v>3</v>
      </c>
      <c r="C83" s="138" t="s">
        <v>86</v>
      </c>
      <c r="D83" s="138"/>
      <c r="E83" s="138"/>
      <c r="F83" s="138"/>
      <c r="G83" s="138"/>
      <c r="H83" s="138"/>
      <c r="I83" s="138"/>
      <c r="J83" s="138"/>
    </row>
    <row r="84" spans="2:10" ht="15">
      <c r="B84" s="1"/>
    </row>
  </sheetData>
  <mergeCells count="140">
    <mergeCell ref="G75:J75"/>
    <mergeCell ref="B39:J39"/>
    <mergeCell ref="C81:J81"/>
    <mergeCell ref="C82:J82"/>
    <mergeCell ref="C83:J83"/>
    <mergeCell ref="G69:J69"/>
    <mergeCell ref="G70:J70"/>
    <mergeCell ref="G71:J71"/>
    <mergeCell ref="G72:J72"/>
    <mergeCell ref="G73:J73"/>
    <mergeCell ref="G74:J74"/>
    <mergeCell ref="D71:F71"/>
    <mergeCell ref="D72:F72"/>
    <mergeCell ref="D73:F73"/>
    <mergeCell ref="D74:F74"/>
    <mergeCell ref="D75:F75"/>
    <mergeCell ref="G64:J64"/>
    <mergeCell ref="G65:J65"/>
    <mergeCell ref="G66:J66"/>
    <mergeCell ref="G67:J67"/>
    <mergeCell ref="G68:J68"/>
    <mergeCell ref="B75:C75"/>
    <mergeCell ref="D63:F63"/>
    <mergeCell ref="G63:J63"/>
    <mergeCell ref="D64:F64"/>
    <mergeCell ref="D65:F65"/>
    <mergeCell ref="D66:F66"/>
    <mergeCell ref="D67:F67"/>
    <mergeCell ref="D68:F68"/>
    <mergeCell ref="D69:F69"/>
    <mergeCell ref="D70:F70"/>
    <mergeCell ref="B69:C69"/>
    <mergeCell ref="B70:C70"/>
    <mergeCell ref="B71:C71"/>
    <mergeCell ref="B72:C72"/>
    <mergeCell ref="B73:C73"/>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B55:C55"/>
    <mergeCell ref="B56:C56"/>
    <mergeCell ref="B57:C57"/>
    <mergeCell ref="E56:F56"/>
    <mergeCell ref="E57:F57"/>
    <mergeCell ref="E58:F58"/>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C37:D37"/>
    <mergeCell ref="B41:C41"/>
    <mergeCell ref="B42:C42"/>
    <mergeCell ref="B43:C43"/>
    <mergeCell ref="B44:C44"/>
    <mergeCell ref="B45:C45"/>
    <mergeCell ref="C27:D27"/>
    <mergeCell ref="C32:D32"/>
    <mergeCell ref="C33:D33"/>
    <mergeCell ref="C34:D34"/>
    <mergeCell ref="C35:D35"/>
    <mergeCell ref="C36:D36"/>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10:J10"/>
    <mergeCell ref="F9:J9"/>
  </mergeCells>
  <dataValidations count="1">
    <dataValidation allowBlank="1" showErrorMessage="1" sqref="E42:E59 F43:F59 I42:I59 J43:J59"/>
  </dataValidation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G35"/>
  <sheetViews>
    <sheetView view="pageBreakPreview" zoomScaleNormal="100" zoomScaleSheetLayoutView="100" workbookViewId="0">
      <selection activeCell="O12" sqref="O12"/>
    </sheetView>
  </sheetViews>
  <sheetFormatPr defaultRowHeight="12.75"/>
  <cols>
    <col min="1" max="1" width="16.83203125" customWidth="1"/>
    <col min="2" max="6" width="12.83203125" style="3" customWidth="1"/>
    <col min="7" max="7" width="23.5" customWidth="1"/>
  </cols>
  <sheetData>
    <row r="2" spans="1:7" ht="15.75">
      <c r="G2" s="3" t="s">
        <v>48</v>
      </c>
    </row>
    <row r="3" spans="1:7" ht="92.25" customHeight="1">
      <c r="A3" s="142" t="s">
        <v>128</v>
      </c>
      <c r="B3" s="143"/>
      <c r="C3" s="143"/>
      <c r="D3" s="143"/>
      <c r="E3" s="143"/>
      <c r="F3" s="143"/>
      <c r="G3" s="144"/>
    </row>
    <row r="4" spans="1:7" ht="23.25" customHeight="1">
      <c r="A4" s="145" t="s">
        <v>90</v>
      </c>
      <c r="B4" s="146"/>
      <c r="C4" s="146"/>
      <c r="D4" s="146"/>
      <c r="E4" s="146"/>
      <c r="F4" s="146"/>
      <c r="G4" s="147"/>
    </row>
    <row r="5" spans="1:7" ht="60">
      <c r="A5" s="37" t="s">
        <v>84</v>
      </c>
      <c r="B5" s="38" t="s">
        <v>75</v>
      </c>
      <c r="C5" s="38" t="s">
        <v>62</v>
      </c>
      <c r="D5" s="38" t="s">
        <v>76</v>
      </c>
      <c r="E5" s="38" t="s">
        <v>63</v>
      </c>
      <c r="F5" s="38" t="s">
        <v>64</v>
      </c>
      <c r="G5" s="61" t="s">
        <v>91</v>
      </c>
    </row>
    <row r="6" spans="1:7" ht="18" customHeight="1">
      <c r="A6" s="36" t="s">
        <v>49</v>
      </c>
      <c r="B6" s="43">
        <v>37.226475655350399</v>
      </c>
      <c r="C6" s="43">
        <v>40.997376453852034</v>
      </c>
      <c r="D6" s="43">
        <v>30.131463252482373</v>
      </c>
      <c r="E6" s="43">
        <v>66.026149677954379</v>
      </c>
      <c r="F6" s="43">
        <v>35.683444494484824</v>
      </c>
      <c r="G6" s="148" t="s">
        <v>141</v>
      </c>
    </row>
    <row r="7" spans="1:7" ht="18" customHeight="1">
      <c r="A7" s="36" t="s">
        <v>50</v>
      </c>
      <c r="B7" s="43">
        <v>57.592568379500783</v>
      </c>
      <c r="C7" s="43">
        <v>64.164693299684032</v>
      </c>
      <c r="D7" s="43">
        <v>55.032898673745187</v>
      </c>
      <c r="E7" s="43">
        <v>81.921191228772912</v>
      </c>
      <c r="F7" s="43">
        <v>61.572854771950738</v>
      </c>
      <c r="G7" s="149"/>
    </row>
    <row r="8" spans="1:7" ht="18" customHeight="1">
      <c r="A8" s="36" t="s">
        <v>51</v>
      </c>
      <c r="B8" s="43">
        <v>82.142372057446394</v>
      </c>
      <c r="C8" s="43">
        <v>72.219005340024466</v>
      </c>
      <c r="D8" s="43">
        <v>85.479351190603865</v>
      </c>
      <c r="E8" s="43">
        <v>88.371328286402587</v>
      </c>
      <c r="F8" s="43">
        <v>85.43824658474341</v>
      </c>
      <c r="G8" s="149"/>
    </row>
    <row r="9" spans="1:7" ht="18" customHeight="1">
      <c r="A9" s="36" t="s">
        <v>52</v>
      </c>
      <c r="B9" s="43">
        <v>97.940226869752294</v>
      </c>
      <c r="C9" s="43">
        <v>77.706729648377504</v>
      </c>
      <c r="D9" s="43">
        <v>76.8942074674559</v>
      </c>
      <c r="E9" s="43">
        <v>97.180973490815305</v>
      </c>
      <c r="F9" s="43">
        <v>104.15676524162247</v>
      </c>
      <c r="G9" s="149"/>
    </row>
    <row r="10" spans="1:7" ht="18" customHeight="1">
      <c r="A10" s="36" t="s">
        <v>53</v>
      </c>
      <c r="B10" s="43">
        <v>96.574608491600486</v>
      </c>
      <c r="C10" s="43">
        <v>99.713316992955413</v>
      </c>
      <c r="D10" s="43">
        <v>93.341468932181911</v>
      </c>
      <c r="E10" s="43">
        <v>100.77834713133667</v>
      </c>
      <c r="F10" s="43">
        <v>97.284743884291871</v>
      </c>
      <c r="G10" s="149"/>
    </row>
    <row r="11" spans="1:7" ht="18" customHeight="1">
      <c r="A11" s="36" t="s">
        <v>54</v>
      </c>
      <c r="B11" s="43">
        <v>92.213715355965917</v>
      </c>
      <c r="C11" s="43">
        <v>85.193763537712599</v>
      </c>
      <c r="D11" s="43">
        <v>96.744872647208155</v>
      </c>
      <c r="E11" s="43">
        <v>99.860244340074502</v>
      </c>
      <c r="F11" s="43">
        <v>105.08481846061464</v>
      </c>
      <c r="G11" s="149"/>
    </row>
    <row r="12" spans="1:7" ht="18" customHeight="1">
      <c r="A12" s="36" t="s">
        <v>55</v>
      </c>
      <c r="B12" s="43">
        <v>89.225243324277628</v>
      </c>
      <c r="C12" s="43">
        <v>86.215901913456889</v>
      </c>
      <c r="D12" s="43">
        <v>86.876227517279517</v>
      </c>
      <c r="E12" s="43">
        <v>81.485805247876385</v>
      </c>
      <c r="F12" s="43">
        <v>86.743401413629471</v>
      </c>
      <c r="G12" s="149"/>
    </row>
    <row r="13" spans="1:7" ht="18" customHeight="1">
      <c r="A13" s="36" t="s">
        <v>56</v>
      </c>
      <c r="B13" s="43">
        <v>58.86894421926268</v>
      </c>
      <c r="C13" s="43">
        <v>60.048467691779777</v>
      </c>
      <c r="D13" s="43">
        <v>65.049647215252307</v>
      </c>
      <c r="E13" s="43">
        <v>59.694253218669367</v>
      </c>
      <c r="F13" s="43">
        <v>66.264794679515134</v>
      </c>
      <c r="G13" s="149"/>
    </row>
    <row r="14" spans="1:7" ht="18" customHeight="1">
      <c r="A14" s="36" t="s">
        <v>57</v>
      </c>
      <c r="B14" s="43">
        <v>41.86270623500949</v>
      </c>
      <c r="C14" s="43">
        <v>42.476681063079262</v>
      </c>
      <c r="D14" s="43">
        <v>47.906985753708575</v>
      </c>
      <c r="E14" s="43">
        <v>36.302584782140954</v>
      </c>
      <c r="F14" s="43">
        <v>40.83617491260803</v>
      </c>
      <c r="G14" s="149"/>
    </row>
    <row r="15" spans="1:7" ht="18" customHeight="1">
      <c r="A15" s="36" t="s">
        <v>58</v>
      </c>
      <c r="B15" s="43">
        <v>38.083734405904117</v>
      </c>
      <c r="C15" s="43">
        <v>11.79523472517103</v>
      </c>
      <c r="D15" s="43">
        <v>41.387091931575185</v>
      </c>
      <c r="E15" s="43">
        <v>34.278819978429567</v>
      </c>
      <c r="F15" s="43">
        <v>36.457998241437735</v>
      </c>
      <c r="G15" s="149"/>
    </row>
    <row r="16" spans="1:7" ht="18" customHeight="1">
      <c r="A16" s="36" t="s">
        <v>59</v>
      </c>
      <c r="B16" s="43">
        <v>48.693639457970669</v>
      </c>
      <c r="C16" s="43">
        <v>0</v>
      </c>
      <c r="D16" s="43">
        <v>35.104609945374264</v>
      </c>
      <c r="E16" s="43">
        <v>33.545795461016176</v>
      </c>
      <c r="F16" s="43">
        <v>36.457998241437735</v>
      </c>
      <c r="G16" s="149"/>
    </row>
    <row r="17" spans="1:7" ht="18" customHeight="1" thickBot="1">
      <c r="A17" s="64" t="s">
        <v>60</v>
      </c>
      <c r="B17" s="65">
        <v>34.079926724266144</v>
      </c>
      <c r="C17" s="65">
        <v>2.5942598369144494</v>
      </c>
      <c r="D17" s="65">
        <v>57.955418855357216</v>
      </c>
      <c r="E17" s="65">
        <v>30.548966135569788</v>
      </c>
      <c r="F17" s="65">
        <v>36.457998241437735</v>
      </c>
      <c r="G17" s="149"/>
    </row>
    <row r="18" spans="1:7" ht="18" customHeight="1" thickBot="1">
      <c r="A18" s="66" t="s">
        <v>61</v>
      </c>
      <c r="B18" s="67">
        <f t="shared" ref="B18:F18" si="0">(B6*30+B7*31+B8*30+B9*31+B10*31+B11*30+B12*31+B13*30+B14*31+B15*31+B16*28+B17*31)/(30+31+30+31+31+30+31+30+31+31+28+31)</f>
        <v>64.63862074192761</v>
      </c>
      <c r="C18" s="67">
        <f t="shared" si="0"/>
        <v>53.913506116629755</v>
      </c>
      <c r="D18" s="68">
        <f t="shared" si="0"/>
        <v>64.510444878650105</v>
      </c>
      <c r="E18" s="68">
        <f>(E6*30+E7*31+E8*30+E9*31+E10*31+E11*30+E12*31+E13*30+E14*31+E15*31+E16*29+E17*31)/(30+31+30+31+31+30+31+30+31+31+29+31)</f>
        <v>67.564985415042841</v>
      </c>
      <c r="F18" s="68">
        <f t="shared" si="0"/>
        <v>66.202112644540605</v>
      </c>
      <c r="G18" s="69"/>
    </row>
    <row r="19" spans="1:7" ht="15">
      <c r="A19" s="62"/>
      <c r="B19" s="63"/>
      <c r="C19" s="63"/>
      <c r="D19" s="63"/>
      <c r="E19" s="63"/>
      <c r="F19" s="63"/>
    </row>
    <row r="20" spans="1:7" ht="24" customHeight="1">
      <c r="A20" s="145" t="s">
        <v>92</v>
      </c>
      <c r="B20" s="146"/>
      <c r="C20" s="146"/>
      <c r="D20" s="146"/>
      <c r="E20" s="146"/>
      <c r="F20" s="146"/>
      <c r="G20" s="147"/>
    </row>
    <row r="21" spans="1:7" ht="63" customHeight="1">
      <c r="A21" s="38" t="s">
        <v>84</v>
      </c>
      <c r="B21" s="38" t="s">
        <v>75</v>
      </c>
      <c r="C21" s="38" t="s">
        <v>62</v>
      </c>
      <c r="D21" s="38" t="s">
        <v>76</v>
      </c>
      <c r="E21" s="38" t="s">
        <v>63</v>
      </c>
      <c r="F21" s="38" t="s">
        <v>64</v>
      </c>
      <c r="G21" s="39" t="s">
        <v>93</v>
      </c>
    </row>
    <row r="22" spans="1:7" ht="18" customHeight="1">
      <c r="A22" s="36" t="s">
        <v>49</v>
      </c>
      <c r="B22" s="35"/>
      <c r="C22" s="35"/>
      <c r="D22" s="35"/>
      <c r="E22" s="35"/>
      <c r="F22" s="35"/>
      <c r="G22" s="28"/>
    </row>
    <row r="23" spans="1:7" ht="18" customHeight="1">
      <c r="A23" s="36" t="s">
        <v>50</v>
      </c>
      <c r="B23" s="35"/>
      <c r="C23" s="35"/>
      <c r="D23" s="35"/>
      <c r="E23" s="35"/>
      <c r="F23" s="35"/>
      <c r="G23" s="28"/>
    </row>
    <row r="24" spans="1:7" ht="18" customHeight="1">
      <c r="A24" s="36" t="s">
        <v>51</v>
      </c>
      <c r="B24" s="35"/>
      <c r="C24" s="35"/>
      <c r="D24" s="35"/>
      <c r="E24" s="35"/>
      <c r="F24" s="35"/>
      <c r="G24" s="28"/>
    </row>
    <row r="25" spans="1:7" ht="18" customHeight="1">
      <c r="A25" s="36" t="s">
        <v>52</v>
      </c>
      <c r="B25" s="35"/>
      <c r="C25" s="35"/>
      <c r="D25" s="35"/>
      <c r="E25" s="35"/>
      <c r="F25" s="35"/>
      <c r="G25" s="28"/>
    </row>
    <row r="26" spans="1:7" ht="18" customHeight="1">
      <c r="A26" s="36" t="s">
        <v>53</v>
      </c>
      <c r="B26" s="35"/>
      <c r="C26" s="35"/>
      <c r="D26" s="35"/>
      <c r="E26" s="35"/>
      <c r="F26" s="35"/>
      <c r="G26" s="28"/>
    </row>
    <row r="27" spans="1:7" ht="18" customHeight="1">
      <c r="A27" s="36" t="s">
        <v>54</v>
      </c>
      <c r="B27" s="35"/>
      <c r="C27" s="35"/>
      <c r="D27" s="35"/>
      <c r="E27" s="35"/>
      <c r="F27" s="35"/>
      <c r="G27" s="28"/>
    </row>
    <row r="28" spans="1:7" ht="18" customHeight="1">
      <c r="A28" s="36" t="s">
        <v>55</v>
      </c>
      <c r="B28" s="35"/>
      <c r="C28" s="35"/>
      <c r="D28" s="35"/>
      <c r="E28" s="35"/>
      <c r="F28" s="35"/>
      <c r="G28" s="28"/>
    </row>
    <row r="29" spans="1:7" ht="18" customHeight="1">
      <c r="A29" s="36" t="s">
        <v>56</v>
      </c>
      <c r="B29" s="35"/>
      <c r="C29" s="35"/>
      <c r="D29" s="35"/>
      <c r="E29" s="35"/>
      <c r="F29" s="35"/>
      <c r="G29" s="28"/>
    </row>
    <row r="30" spans="1:7" ht="18" customHeight="1">
      <c r="A30" s="36" t="s">
        <v>57</v>
      </c>
      <c r="B30" s="35"/>
      <c r="C30" s="35"/>
      <c r="D30" s="35"/>
      <c r="E30" s="35"/>
      <c r="F30" s="35"/>
      <c r="G30" s="28"/>
    </row>
    <row r="31" spans="1:7" ht="18" customHeight="1">
      <c r="A31" s="36" t="s">
        <v>58</v>
      </c>
      <c r="B31" s="35"/>
      <c r="C31" s="35"/>
      <c r="D31" s="35"/>
      <c r="E31" s="35"/>
      <c r="F31" s="35"/>
      <c r="G31" s="28"/>
    </row>
    <row r="32" spans="1:7" ht="18" customHeight="1">
      <c r="A32" s="36" t="s">
        <v>59</v>
      </c>
      <c r="B32" s="35"/>
      <c r="C32" s="35"/>
      <c r="D32" s="35"/>
      <c r="E32" s="35"/>
      <c r="F32" s="35"/>
      <c r="G32" s="28"/>
    </row>
    <row r="33" spans="1:7" ht="18" customHeight="1">
      <c r="A33" s="36" t="s">
        <v>60</v>
      </c>
      <c r="B33" s="35"/>
      <c r="C33" s="35"/>
      <c r="D33" s="35"/>
      <c r="E33" s="35"/>
      <c r="F33" s="35"/>
      <c r="G33" s="28"/>
    </row>
    <row r="34" spans="1:7" ht="18" customHeight="1">
      <c r="A34" s="36" t="s">
        <v>61</v>
      </c>
      <c r="B34" s="35"/>
      <c r="C34" s="35"/>
      <c r="D34" s="35"/>
      <c r="E34" s="35"/>
      <c r="F34" s="35"/>
      <c r="G34" s="28"/>
    </row>
    <row r="35" spans="1:7">
      <c r="A35" s="3"/>
    </row>
  </sheetData>
  <mergeCells count="4">
    <mergeCell ref="A3:G3"/>
    <mergeCell ref="A4:G4"/>
    <mergeCell ref="A20:G20"/>
    <mergeCell ref="G6:G17"/>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71"/>
  <sheetViews>
    <sheetView view="pageBreakPreview" zoomScaleNormal="100" zoomScaleSheetLayoutView="100" workbookViewId="0">
      <selection activeCell="P12" sqref="P12"/>
    </sheetView>
  </sheetViews>
  <sheetFormatPr defaultRowHeight="12.75"/>
  <cols>
    <col min="1" max="1" width="5.83203125" style="45" customWidth="1"/>
    <col min="2" max="2" width="36.6640625" style="44" customWidth="1"/>
    <col min="3" max="15" width="11.83203125" style="44" customWidth="1"/>
    <col min="16" max="16384" width="9.33203125" style="44"/>
  </cols>
  <sheetData>
    <row r="1" spans="1:15" ht="15.75">
      <c r="A1" s="70"/>
      <c r="B1" s="71"/>
      <c r="C1" s="71"/>
      <c r="D1" s="71"/>
      <c r="E1" s="71"/>
      <c r="F1" s="71"/>
      <c r="G1" s="71"/>
      <c r="H1" s="71"/>
      <c r="I1" s="71"/>
      <c r="J1" s="71"/>
      <c r="K1" s="71"/>
      <c r="L1" s="71"/>
      <c r="M1" s="71"/>
      <c r="N1" s="47" t="s">
        <v>127</v>
      </c>
      <c r="O1" s="71"/>
    </row>
    <row r="2" spans="1:15" ht="15.75">
      <c r="A2" s="70"/>
      <c r="B2" s="71"/>
      <c r="C2" s="71"/>
      <c r="D2" s="71"/>
      <c r="E2" s="71"/>
      <c r="F2" s="71"/>
      <c r="G2" s="71"/>
      <c r="H2" s="71"/>
      <c r="I2" s="71"/>
      <c r="J2" s="71"/>
      <c r="K2" s="71"/>
      <c r="L2" s="71"/>
      <c r="M2" s="71"/>
      <c r="N2" s="47"/>
      <c r="O2" s="71"/>
    </row>
    <row r="3" spans="1:15" ht="20.100000000000001" customHeight="1">
      <c r="A3" s="154" t="s">
        <v>103</v>
      </c>
      <c r="B3" s="154"/>
      <c r="C3" s="155" t="s">
        <v>135</v>
      </c>
      <c r="D3" s="156"/>
      <c r="E3" s="156"/>
      <c r="F3" s="156"/>
      <c r="G3" s="156"/>
      <c r="H3" s="156"/>
      <c r="I3" s="156"/>
      <c r="J3" s="156"/>
      <c r="K3" s="156"/>
      <c r="L3" s="156"/>
      <c r="M3" s="156"/>
      <c r="N3" s="156"/>
      <c r="O3" s="157"/>
    </row>
    <row r="4" spans="1:15" ht="20.100000000000001" customHeight="1">
      <c r="A4" s="154" t="s">
        <v>104</v>
      </c>
      <c r="B4" s="154"/>
      <c r="C4" s="155" t="s">
        <v>137</v>
      </c>
      <c r="D4" s="156"/>
      <c r="E4" s="156"/>
      <c r="F4" s="156"/>
      <c r="G4" s="156"/>
      <c r="H4" s="156"/>
      <c r="I4" s="156"/>
      <c r="J4" s="156"/>
      <c r="K4" s="156"/>
      <c r="L4" s="156"/>
      <c r="M4" s="156"/>
      <c r="N4" s="156"/>
      <c r="O4" s="157"/>
    </row>
    <row r="5" spans="1:15" ht="20.100000000000001" customHeight="1">
      <c r="A5" s="154" t="s">
        <v>105</v>
      </c>
      <c r="B5" s="154"/>
      <c r="C5" s="155" t="s">
        <v>139</v>
      </c>
      <c r="D5" s="156"/>
      <c r="E5" s="156"/>
      <c r="F5" s="156"/>
      <c r="G5" s="156"/>
      <c r="H5" s="156"/>
      <c r="I5" s="156"/>
      <c r="J5" s="156"/>
      <c r="K5" s="156"/>
      <c r="L5" s="156"/>
      <c r="M5" s="156"/>
      <c r="N5" s="156"/>
      <c r="O5" s="157"/>
    </row>
    <row r="6" spans="1:15" ht="20.100000000000001" customHeight="1">
      <c r="A6" s="169" t="s">
        <v>106</v>
      </c>
      <c r="B6" s="170"/>
      <c r="C6" s="170"/>
      <c r="D6" s="170"/>
      <c r="E6" s="170"/>
      <c r="F6" s="72"/>
      <c r="G6" s="72"/>
      <c r="H6" s="72"/>
      <c r="I6" s="73" t="s">
        <v>138</v>
      </c>
      <c r="J6" s="72"/>
      <c r="K6" s="72"/>
      <c r="L6" s="72"/>
      <c r="M6" s="72"/>
      <c r="N6" s="72"/>
      <c r="O6" s="74"/>
    </row>
    <row r="7" spans="1:15" ht="20.100000000000001" customHeight="1">
      <c r="A7" s="154" t="s">
        <v>107</v>
      </c>
      <c r="B7" s="154"/>
      <c r="C7" s="171" t="s">
        <v>140</v>
      </c>
      <c r="D7" s="172"/>
      <c r="E7" s="172"/>
      <c r="F7" s="172"/>
      <c r="G7" s="172"/>
      <c r="H7" s="172"/>
      <c r="I7" s="172"/>
      <c r="J7" s="172"/>
      <c r="K7" s="172"/>
      <c r="L7" s="172"/>
      <c r="M7" s="172"/>
      <c r="N7" s="172"/>
      <c r="O7" s="173"/>
    </row>
    <row r="8" spans="1:15" ht="20.100000000000001" customHeight="1">
      <c r="A8" s="154" t="s">
        <v>108</v>
      </c>
      <c r="B8" s="154"/>
      <c r="C8" s="174">
        <v>34060</v>
      </c>
      <c r="D8" s="175"/>
      <c r="E8" s="175"/>
      <c r="F8" s="175"/>
      <c r="G8" s="175"/>
      <c r="H8" s="175"/>
      <c r="I8" s="175"/>
      <c r="J8" s="175"/>
      <c r="K8" s="175"/>
      <c r="L8" s="175"/>
      <c r="M8" s="175"/>
      <c r="N8" s="175"/>
      <c r="O8" s="176"/>
    </row>
    <row r="9" spans="1:15" s="96" customFormat="1" ht="23.25" customHeight="1">
      <c r="A9" s="93"/>
      <c r="B9" s="94"/>
      <c r="C9" s="95" t="s">
        <v>94</v>
      </c>
      <c r="D9" s="95" t="s">
        <v>95</v>
      </c>
      <c r="E9" s="95" t="s">
        <v>96</v>
      </c>
      <c r="F9" s="95" t="s">
        <v>97</v>
      </c>
      <c r="G9" s="95" t="s">
        <v>98</v>
      </c>
      <c r="H9" s="95" t="s">
        <v>99</v>
      </c>
      <c r="I9" s="95" t="s">
        <v>100</v>
      </c>
      <c r="J9" s="95" t="s">
        <v>101</v>
      </c>
      <c r="K9" s="95" t="s">
        <v>75</v>
      </c>
      <c r="L9" s="95" t="s">
        <v>62</v>
      </c>
      <c r="M9" s="95" t="s">
        <v>76</v>
      </c>
      <c r="N9" s="95" t="s">
        <v>63</v>
      </c>
      <c r="O9" s="95" t="s">
        <v>64</v>
      </c>
    </row>
    <row r="10" spans="1:15" ht="20.100000000000001" customHeight="1">
      <c r="A10" s="75">
        <v>1</v>
      </c>
      <c r="B10" s="76" t="s">
        <v>145</v>
      </c>
      <c r="C10" s="77">
        <v>100</v>
      </c>
      <c r="D10" s="77">
        <v>94.25</v>
      </c>
      <c r="E10" s="77">
        <v>99.911643835616445</v>
      </c>
      <c r="F10" s="77">
        <v>83.385999999999996</v>
      </c>
      <c r="G10" s="77">
        <v>92.85</v>
      </c>
      <c r="H10" s="77">
        <v>63.06849315068493</v>
      </c>
      <c r="I10" s="77">
        <v>62.586426167265557</v>
      </c>
      <c r="J10" s="77">
        <v>64.831309392932738</v>
      </c>
      <c r="K10" s="77">
        <v>64.63862074192761</v>
      </c>
      <c r="L10" s="77">
        <v>53.913506116629755</v>
      </c>
      <c r="M10" s="77">
        <v>64.499046245839722</v>
      </c>
      <c r="N10" s="77">
        <v>67.564985415042841</v>
      </c>
      <c r="O10" s="77">
        <v>66.202112644540605</v>
      </c>
    </row>
    <row r="11" spans="1:15" ht="20.100000000000001" customHeight="1">
      <c r="A11" s="75">
        <v>2</v>
      </c>
      <c r="B11" s="78" t="s">
        <v>109</v>
      </c>
      <c r="C11" s="79"/>
      <c r="D11" s="79"/>
      <c r="E11" s="79"/>
      <c r="F11" s="79"/>
      <c r="G11" s="79"/>
      <c r="H11" s="79"/>
      <c r="I11" s="79"/>
      <c r="J11" s="79"/>
      <c r="K11" s="79"/>
      <c r="L11" s="79"/>
      <c r="M11" s="79"/>
      <c r="N11" s="79"/>
      <c r="O11" s="79"/>
    </row>
    <row r="12" spans="1:15" ht="20.100000000000001" customHeight="1">
      <c r="A12" s="75">
        <v>3</v>
      </c>
      <c r="B12" s="78" t="s">
        <v>110</v>
      </c>
      <c r="C12" s="80">
        <v>486.75251899999984</v>
      </c>
      <c r="D12" s="80">
        <v>471.00007399999987</v>
      </c>
      <c r="E12" s="80">
        <v>446.99146050000002</v>
      </c>
      <c r="F12" s="80">
        <v>427.76913900000056</v>
      </c>
      <c r="G12" s="81">
        <v>424.73805000000061</v>
      </c>
      <c r="H12" s="81">
        <v>465.33858899999996</v>
      </c>
      <c r="I12" s="81">
        <v>458.0375719999999</v>
      </c>
      <c r="J12" s="81">
        <v>481.48919499999977</v>
      </c>
      <c r="K12" s="81">
        <v>474.88887599999924</v>
      </c>
      <c r="L12" s="81">
        <v>378.11135330000002</v>
      </c>
      <c r="M12" s="81">
        <v>424.74178599999999</v>
      </c>
      <c r="N12" s="81">
        <v>415.41248050000002</v>
      </c>
      <c r="O12" s="81">
        <v>377.04233700000003</v>
      </c>
    </row>
    <row r="13" spans="1:15" ht="20.100000000000001" customHeight="1">
      <c r="A13" s="75">
        <v>4</v>
      </c>
      <c r="B13" s="78" t="s">
        <v>111</v>
      </c>
      <c r="C13" s="91"/>
      <c r="D13" s="91"/>
      <c r="E13" s="91"/>
      <c r="F13" s="91"/>
      <c r="G13" s="79"/>
      <c r="H13" s="79"/>
      <c r="I13" s="79"/>
      <c r="J13" s="79"/>
      <c r="K13" s="79"/>
      <c r="L13" s="79"/>
      <c r="M13" s="79"/>
      <c r="N13" s="79"/>
      <c r="O13" s="79"/>
    </row>
    <row r="14" spans="1:15" ht="20.100000000000001" customHeight="1">
      <c r="A14" s="75">
        <v>5</v>
      </c>
      <c r="B14" s="78" t="s">
        <v>112</v>
      </c>
      <c r="C14" s="80">
        <v>491.92175819999994</v>
      </c>
      <c r="D14" s="80">
        <v>479.64911699999988</v>
      </c>
      <c r="E14" s="80">
        <v>451.77098299999955</v>
      </c>
      <c r="F14" s="80">
        <v>435.23261359999992</v>
      </c>
      <c r="G14" s="81">
        <v>425.18819459999997</v>
      </c>
      <c r="H14" s="81">
        <v>465.93357199999997</v>
      </c>
      <c r="I14" s="81">
        <v>459.3636139999997</v>
      </c>
      <c r="J14" s="81">
        <v>481.80442400000038</v>
      </c>
      <c r="K14" s="81">
        <v>474.09217399999977</v>
      </c>
      <c r="L14" s="81">
        <v>384.15000000000003</v>
      </c>
      <c r="M14" s="81">
        <v>446.73239300000006</v>
      </c>
      <c r="N14" s="81">
        <v>452.36409399999997</v>
      </c>
      <c r="O14" s="81">
        <v>430.20759999999996</v>
      </c>
    </row>
    <row r="15" spans="1:15" ht="31.5" customHeight="1">
      <c r="A15" s="75">
        <v>6</v>
      </c>
      <c r="B15" s="76" t="s">
        <v>146</v>
      </c>
      <c r="C15" s="160" t="s">
        <v>170</v>
      </c>
      <c r="D15" s="161"/>
      <c r="E15" s="161"/>
      <c r="F15" s="161"/>
      <c r="G15" s="161"/>
      <c r="H15" s="161"/>
      <c r="I15" s="161"/>
      <c r="J15" s="161"/>
      <c r="K15" s="161"/>
      <c r="L15" s="161"/>
      <c r="M15" s="161"/>
      <c r="N15" s="161"/>
      <c r="O15" s="162"/>
    </row>
    <row r="16" spans="1:15" ht="17.25" customHeight="1">
      <c r="A16" s="75">
        <v>7</v>
      </c>
      <c r="B16" s="78" t="s">
        <v>113</v>
      </c>
      <c r="C16" s="163"/>
      <c r="D16" s="164"/>
      <c r="E16" s="164"/>
      <c r="F16" s="164"/>
      <c r="G16" s="164"/>
      <c r="H16" s="164"/>
      <c r="I16" s="164"/>
      <c r="J16" s="164"/>
      <c r="K16" s="164"/>
      <c r="L16" s="164"/>
      <c r="M16" s="164"/>
      <c r="N16" s="164"/>
      <c r="O16" s="165"/>
    </row>
    <row r="17" spans="1:15" ht="33" customHeight="1">
      <c r="A17" s="75">
        <v>8</v>
      </c>
      <c r="B17" s="76" t="s">
        <v>147</v>
      </c>
      <c r="C17" s="163"/>
      <c r="D17" s="164"/>
      <c r="E17" s="164"/>
      <c r="F17" s="164"/>
      <c r="G17" s="164"/>
      <c r="H17" s="164"/>
      <c r="I17" s="164"/>
      <c r="J17" s="164"/>
      <c r="K17" s="164"/>
      <c r="L17" s="164"/>
      <c r="M17" s="164"/>
      <c r="N17" s="164"/>
      <c r="O17" s="165"/>
    </row>
    <row r="18" spans="1:15" ht="33" customHeight="1">
      <c r="A18" s="75">
        <v>9</v>
      </c>
      <c r="B18" s="76" t="s">
        <v>148</v>
      </c>
      <c r="C18" s="163"/>
      <c r="D18" s="164"/>
      <c r="E18" s="164"/>
      <c r="F18" s="164"/>
      <c r="G18" s="164"/>
      <c r="H18" s="164"/>
      <c r="I18" s="164"/>
      <c r="J18" s="164"/>
      <c r="K18" s="164"/>
      <c r="L18" s="164"/>
      <c r="M18" s="164"/>
      <c r="N18" s="164"/>
      <c r="O18" s="165"/>
    </row>
    <row r="19" spans="1:15" ht="31.5" customHeight="1">
      <c r="A19" s="75">
        <v>10</v>
      </c>
      <c r="B19" s="76" t="s">
        <v>149</v>
      </c>
      <c r="C19" s="163"/>
      <c r="D19" s="164"/>
      <c r="E19" s="164"/>
      <c r="F19" s="164"/>
      <c r="G19" s="164"/>
      <c r="H19" s="164"/>
      <c r="I19" s="164"/>
      <c r="J19" s="164"/>
      <c r="K19" s="164"/>
      <c r="L19" s="164"/>
      <c r="M19" s="164"/>
      <c r="N19" s="164"/>
      <c r="O19" s="165"/>
    </row>
    <row r="20" spans="1:15" ht="48" customHeight="1">
      <c r="A20" s="75">
        <v>11</v>
      </c>
      <c r="B20" s="76" t="s">
        <v>150</v>
      </c>
      <c r="C20" s="163"/>
      <c r="D20" s="164"/>
      <c r="E20" s="164"/>
      <c r="F20" s="164"/>
      <c r="G20" s="164"/>
      <c r="H20" s="164"/>
      <c r="I20" s="164"/>
      <c r="J20" s="164"/>
      <c r="K20" s="164"/>
      <c r="L20" s="164"/>
      <c r="M20" s="164"/>
      <c r="N20" s="164"/>
      <c r="O20" s="165"/>
    </row>
    <row r="21" spans="1:15" ht="33" customHeight="1">
      <c r="A21" s="75">
        <v>12</v>
      </c>
      <c r="B21" s="76" t="s">
        <v>151</v>
      </c>
      <c r="C21" s="163"/>
      <c r="D21" s="164"/>
      <c r="E21" s="164"/>
      <c r="F21" s="164"/>
      <c r="G21" s="164"/>
      <c r="H21" s="164"/>
      <c r="I21" s="164"/>
      <c r="J21" s="164"/>
      <c r="K21" s="164"/>
      <c r="L21" s="164"/>
      <c r="M21" s="164"/>
      <c r="N21" s="164"/>
      <c r="O21" s="165"/>
    </row>
    <row r="22" spans="1:15" ht="20.25" customHeight="1">
      <c r="A22" s="75">
        <v>13</v>
      </c>
      <c r="B22" s="78" t="s">
        <v>114</v>
      </c>
      <c r="C22" s="163"/>
      <c r="D22" s="164"/>
      <c r="E22" s="164"/>
      <c r="F22" s="164"/>
      <c r="G22" s="164"/>
      <c r="H22" s="164"/>
      <c r="I22" s="164"/>
      <c r="J22" s="164"/>
      <c r="K22" s="164"/>
      <c r="L22" s="164"/>
      <c r="M22" s="164"/>
      <c r="N22" s="164"/>
      <c r="O22" s="165"/>
    </row>
    <row r="23" spans="1:15" ht="30" customHeight="1">
      <c r="A23" s="75">
        <v>14</v>
      </c>
      <c r="B23" s="76" t="s">
        <v>152</v>
      </c>
      <c r="C23" s="163"/>
      <c r="D23" s="164"/>
      <c r="E23" s="164"/>
      <c r="F23" s="164"/>
      <c r="G23" s="164"/>
      <c r="H23" s="164"/>
      <c r="I23" s="164"/>
      <c r="J23" s="164"/>
      <c r="K23" s="164"/>
      <c r="L23" s="164"/>
      <c r="M23" s="164"/>
      <c r="N23" s="164"/>
      <c r="O23" s="165"/>
    </row>
    <row r="24" spans="1:15" ht="33" customHeight="1">
      <c r="A24" s="75">
        <v>15</v>
      </c>
      <c r="B24" s="76" t="s">
        <v>153</v>
      </c>
      <c r="C24" s="163"/>
      <c r="D24" s="164"/>
      <c r="E24" s="164"/>
      <c r="F24" s="164"/>
      <c r="G24" s="164"/>
      <c r="H24" s="164"/>
      <c r="I24" s="164"/>
      <c r="J24" s="164"/>
      <c r="K24" s="164"/>
      <c r="L24" s="164"/>
      <c r="M24" s="164"/>
      <c r="N24" s="164"/>
      <c r="O24" s="165"/>
    </row>
    <row r="25" spans="1:15" ht="51.75" customHeight="1">
      <c r="A25" s="75">
        <v>16</v>
      </c>
      <c r="B25" s="76" t="s">
        <v>154</v>
      </c>
      <c r="C25" s="163"/>
      <c r="D25" s="164"/>
      <c r="E25" s="164"/>
      <c r="F25" s="164"/>
      <c r="G25" s="164"/>
      <c r="H25" s="164"/>
      <c r="I25" s="164"/>
      <c r="J25" s="164"/>
      <c r="K25" s="164"/>
      <c r="L25" s="164"/>
      <c r="M25" s="164"/>
      <c r="N25" s="164"/>
      <c r="O25" s="165"/>
    </row>
    <row r="26" spans="1:15" ht="36" customHeight="1">
      <c r="A26" s="75">
        <v>17</v>
      </c>
      <c r="B26" s="76" t="s">
        <v>155</v>
      </c>
      <c r="C26" s="163"/>
      <c r="D26" s="164"/>
      <c r="E26" s="164"/>
      <c r="F26" s="164"/>
      <c r="G26" s="164"/>
      <c r="H26" s="164"/>
      <c r="I26" s="164"/>
      <c r="J26" s="164"/>
      <c r="K26" s="164"/>
      <c r="L26" s="164"/>
      <c r="M26" s="164"/>
      <c r="N26" s="164"/>
      <c r="O26" s="165"/>
    </row>
    <row r="27" spans="1:15" ht="30.75" customHeight="1">
      <c r="A27" s="75">
        <v>18</v>
      </c>
      <c r="B27" s="78" t="s">
        <v>115</v>
      </c>
      <c r="C27" s="166"/>
      <c r="D27" s="167"/>
      <c r="E27" s="167"/>
      <c r="F27" s="167"/>
      <c r="G27" s="167"/>
      <c r="H27" s="167"/>
      <c r="I27" s="167"/>
      <c r="J27" s="167"/>
      <c r="K27" s="167"/>
      <c r="L27" s="167"/>
      <c r="M27" s="167"/>
      <c r="N27" s="167"/>
      <c r="O27" s="168"/>
    </row>
    <row r="28" spans="1:15" ht="34.5" customHeight="1">
      <c r="A28" s="75">
        <v>19</v>
      </c>
      <c r="B28" s="76" t="s">
        <v>156</v>
      </c>
      <c r="C28" s="82">
        <v>0.66</v>
      </c>
      <c r="D28" s="82">
        <v>0.75</v>
      </c>
      <c r="E28" s="82">
        <v>0.75</v>
      </c>
      <c r="F28" s="82">
        <v>0.68</v>
      </c>
      <c r="G28" s="82">
        <v>0.65</v>
      </c>
      <c r="H28" s="82">
        <v>1.19</v>
      </c>
      <c r="I28" s="82">
        <v>1.21</v>
      </c>
      <c r="J28" s="82">
        <v>1.19</v>
      </c>
      <c r="K28" s="82">
        <v>1.37</v>
      </c>
      <c r="L28" s="82">
        <v>1.69</v>
      </c>
      <c r="M28" s="82">
        <v>1.76</v>
      </c>
      <c r="N28" s="82">
        <v>2.16</v>
      </c>
      <c r="O28" s="82">
        <v>2.65</v>
      </c>
    </row>
    <row r="29" spans="1:15" ht="34.5" customHeight="1">
      <c r="A29" s="75">
        <v>20</v>
      </c>
      <c r="B29" s="78" t="s">
        <v>174</v>
      </c>
      <c r="C29" s="81">
        <v>14.792199999999999</v>
      </c>
      <c r="D29" s="81">
        <v>5.7809999999999997</v>
      </c>
      <c r="E29" s="81">
        <v>0</v>
      </c>
      <c r="F29" s="81">
        <v>0</v>
      </c>
      <c r="G29" s="81">
        <v>0</v>
      </c>
      <c r="H29" s="81">
        <v>0</v>
      </c>
      <c r="I29" s="81">
        <v>0</v>
      </c>
      <c r="J29" s="81">
        <v>0</v>
      </c>
      <c r="K29" s="81">
        <v>0</v>
      </c>
      <c r="L29" s="81">
        <v>0</v>
      </c>
      <c r="M29" s="81">
        <v>0</v>
      </c>
      <c r="N29" s="81">
        <v>0</v>
      </c>
      <c r="O29" s="81">
        <v>0</v>
      </c>
    </row>
    <row r="30" spans="1:15" ht="23.25" customHeight="1">
      <c r="A30" s="75">
        <v>21</v>
      </c>
      <c r="B30" s="78" t="s">
        <v>116</v>
      </c>
      <c r="C30" s="81">
        <v>96.811999999999998</v>
      </c>
      <c r="D30" s="81">
        <v>96.698700000000002</v>
      </c>
      <c r="E30" s="81">
        <v>97.505099999999999</v>
      </c>
      <c r="F30" s="81">
        <v>97.579099999999997</v>
      </c>
      <c r="G30" s="81">
        <v>97.656400000000005</v>
      </c>
      <c r="H30" s="81">
        <v>97.887500000000003</v>
      </c>
      <c r="I30" s="81">
        <v>99.251000000000005</v>
      </c>
      <c r="J30" s="81">
        <v>100.5821</v>
      </c>
      <c r="K30" s="81">
        <v>101.11450000000001</v>
      </c>
      <c r="L30" s="81">
        <v>102.0459</v>
      </c>
      <c r="M30" s="81">
        <v>102.08240000000001</v>
      </c>
      <c r="N30" s="81">
        <v>102.2024</v>
      </c>
      <c r="O30" s="81">
        <v>106.1373</v>
      </c>
    </row>
    <row r="31" spans="1:15" ht="48.75" customHeight="1">
      <c r="A31" s="75">
        <v>22</v>
      </c>
      <c r="B31" s="76" t="s">
        <v>157</v>
      </c>
      <c r="C31" s="81">
        <v>16.493099999999998</v>
      </c>
      <c r="D31" s="81">
        <v>16.991700000000002</v>
      </c>
      <c r="E31" s="81">
        <v>17.552700000000002</v>
      </c>
      <c r="F31" s="81">
        <v>17.801500000000001</v>
      </c>
      <c r="G31" s="81">
        <v>18.545100000000001</v>
      </c>
      <c r="H31" s="81">
        <v>24.329899999999999</v>
      </c>
      <c r="I31" s="81">
        <v>25.4207</v>
      </c>
      <c r="J31" s="81">
        <v>26.614100000000001</v>
      </c>
      <c r="K31" s="81">
        <v>27.2806</v>
      </c>
      <c r="L31" s="81">
        <v>28.651900000000001</v>
      </c>
      <c r="M31" s="81">
        <v>34.136400000000002</v>
      </c>
      <c r="N31" s="81">
        <v>36.073099999999997</v>
      </c>
      <c r="O31" s="81">
        <v>38.287300000000002</v>
      </c>
    </row>
    <row r="32" spans="1:15" ht="35.25" customHeight="1">
      <c r="A32" s="75">
        <v>23</v>
      </c>
      <c r="B32" s="76" t="s">
        <v>158</v>
      </c>
      <c r="C32" s="81">
        <v>390.1979</v>
      </c>
      <c r="D32" s="81">
        <v>389.8202</v>
      </c>
      <c r="E32" s="81">
        <v>392.50799999999998</v>
      </c>
      <c r="F32" s="81">
        <v>392.75459999999998</v>
      </c>
      <c r="G32" s="81">
        <v>393.01260000000002</v>
      </c>
      <c r="H32" s="81">
        <v>393.78269999999998</v>
      </c>
      <c r="I32" s="81">
        <v>398.32780000000002</v>
      </c>
      <c r="J32" s="81">
        <v>402.76490000000001</v>
      </c>
      <c r="K32" s="81">
        <v>404.5394</v>
      </c>
      <c r="L32" s="81">
        <v>407.64409999999998</v>
      </c>
      <c r="M32" s="81">
        <v>407.76569999999998</v>
      </c>
      <c r="N32" s="81">
        <v>408.16570000000002</v>
      </c>
      <c r="O32" s="81">
        <v>421.28210000000001</v>
      </c>
    </row>
    <row r="33" spans="1:15" ht="31.5" customHeight="1">
      <c r="A33" s="75">
        <v>24</v>
      </c>
      <c r="B33" s="76" t="s">
        <v>159</v>
      </c>
      <c r="C33" s="79"/>
      <c r="D33" s="79"/>
      <c r="E33" s="79"/>
      <c r="F33" s="79"/>
      <c r="G33" s="79"/>
      <c r="H33" s="79"/>
      <c r="I33" s="79"/>
      <c r="J33" s="79"/>
      <c r="K33" s="79"/>
      <c r="L33" s="79"/>
      <c r="M33" s="79"/>
      <c r="N33" s="79"/>
      <c r="O33" s="79"/>
    </row>
    <row r="34" spans="1:15" ht="34.5" customHeight="1">
      <c r="A34" s="83"/>
      <c r="B34" s="76" t="s">
        <v>160</v>
      </c>
      <c r="C34" s="79"/>
      <c r="D34" s="79"/>
      <c r="E34" s="79"/>
      <c r="F34" s="79"/>
      <c r="G34" s="79"/>
      <c r="H34" s="79"/>
      <c r="I34" s="79"/>
      <c r="J34" s="79"/>
      <c r="K34" s="79"/>
      <c r="L34" s="79"/>
      <c r="M34" s="79"/>
      <c r="N34" s="79"/>
      <c r="O34" s="79"/>
    </row>
    <row r="35" spans="1:15" ht="20.100000000000001" customHeight="1">
      <c r="A35" s="83"/>
      <c r="B35" s="78" t="s">
        <v>117</v>
      </c>
      <c r="C35" s="81">
        <v>13.5328</v>
      </c>
      <c r="D35" s="81">
        <v>13.5458</v>
      </c>
      <c r="E35" s="81">
        <v>13.5943</v>
      </c>
      <c r="F35" s="81">
        <v>13.655900000000001</v>
      </c>
      <c r="G35" s="81">
        <v>13.666499999999999</v>
      </c>
      <c r="H35" s="81">
        <v>22.957799999999999</v>
      </c>
      <c r="I35" s="81">
        <v>22.8779</v>
      </c>
      <c r="J35" s="81">
        <v>22.924900000000001</v>
      </c>
      <c r="K35" s="81">
        <v>19.541399999999999</v>
      </c>
      <c r="L35" s="81">
        <v>19.919899999999998</v>
      </c>
      <c r="M35" s="81">
        <v>20.014800000000001</v>
      </c>
      <c r="N35" s="81">
        <v>20.030100000000001</v>
      </c>
      <c r="O35" s="81">
        <v>20.427700000000002</v>
      </c>
    </row>
    <row r="36" spans="1:15" ht="23.25" customHeight="1">
      <c r="A36" s="83"/>
      <c r="B36" s="78" t="s">
        <v>172</v>
      </c>
      <c r="C36" s="90">
        <v>0.14000000000000001</v>
      </c>
      <c r="D36" s="90">
        <v>0.14000000000000001</v>
      </c>
      <c r="E36" s="90">
        <v>0.14000000000000001</v>
      </c>
      <c r="F36" s="90">
        <v>0.14000000000000001</v>
      </c>
      <c r="G36" s="90">
        <v>0.14000000000000001</v>
      </c>
      <c r="H36" s="89">
        <v>0.23480999999999999</v>
      </c>
      <c r="I36" s="89">
        <v>0.2321</v>
      </c>
      <c r="J36" s="89">
        <v>0.22944000000000001</v>
      </c>
      <c r="K36" s="89">
        <v>0.19377</v>
      </c>
      <c r="L36" s="89">
        <v>0.1961</v>
      </c>
      <c r="M36" s="89">
        <v>0.1961</v>
      </c>
      <c r="N36" s="89">
        <v>0.1961</v>
      </c>
      <c r="O36" s="89">
        <v>0.1961</v>
      </c>
    </row>
    <row r="37" spans="1:15" ht="20.100000000000001" customHeight="1">
      <c r="A37" s="83"/>
      <c r="B37" s="78" t="s">
        <v>119</v>
      </c>
      <c r="C37" s="79"/>
      <c r="D37" s="79"/>
      <c r="E37" s="79"/>
      <c r="F37" s="79"/>
      <c r="G37" s="79"/>
      <c r="H37" s="79"/>
      <c r="I37" s="79"/>
      <c r="J37" s="79"/>
      <c r="K37" s="79"/>
      <c r="L37" s="79"/>
      <c r="M37" s="79"/>
      <c r="N37" s="79"/>
      <c r="O37" s="79"/>
    </row>
    <row r="38" spans="1:15" ht="20.100000000000001" customHeight="1">
      <c r="A38" s="83"/>
      <c r="B38" s="78" t="s">
        <v>117</v>
      </c>
      <c r="C38" s="81">
        <v>1.7968</v>
      </c>
      <c r="D38" s="81">
        <v>0.98240000000000005</v>
      </c>
      <c r="E38" s="81">
        <v>0.27600000000000002</v>
      </c>
      <c r="F38" s="81">
        <v>0</v>
      </c>
      <c r="G38" s="81">
        <v>0</v>
      </c>
      <c r="H38" s="81">
        <v>0</v>
      </c>
      <c r="I38" s="81">
        <v>0</v>
      </c>
      <c r="J38" s="81">
        <v>0</v>
      </c>
      <c r="K38" s="81">
        <v>0</v>
      </c>
      <c r="L38" s="81">
        <v>0</v>
      </c>
      <c r="M38" s="81">
        <v>0</v>
      </c>
      <c r="N38" s="81">
        <v>0</v>
      </c>
      <c r="O38" s="81">
        <v>0</v>
      </c>
    </row>
    <row r="39" spans="1:15" ht="33.75" customHeight="1">
      <c r="A39" s="83"/>
      <c r="B39" s="76" t="s">
        <v>161</v>
      </c>
      <c r="C39" s="88">
        <v>9.5500000000000002E-2</v>
      </c>
      <c r="D39" s="88">
        <v>9.5500000000000002E-2</v>
      </c>
      <c r="E39" s="88">
        <v>9.5500000000000002E-2</v>
      </c>
      <c r="F39" s="81"/>
      <c r="G39" s="81"/>
      <c r="H39" s="81"/>
      <c r="I39" s="81"/>
      <c r="J39" s="81"/>
      <c r="K39" s="81"/>
      <c r="L39" s="81"/>
      <c r="M39" s="81"/>
      <c r="N39" s="81"/>
      <c r="O39" s="81"/>
    </row>
    <row r="40" spans="1:15" ht="33.75" customHeight="1">
      <c r="A40" s="83"/>
      <c r="B40" s="76" t="s">
        <v>162</v>
      </c>
      <c r="C40" s="79"/>
      <c r="D40" s="79"/>
      <c r="E40" s="79"/>
      <c r="F40" s="79"/>
      <c r="G40" s="79"/>
      <c r="H40" s="79"/>
      <c r="I40" s="79"/>
      <c r="J40" s="79"/>
      <c r="K40" s="79"/>
      <c r="L40" s="79"/>
      <c r="M40" s="79"/>
      <c r="N40" s="79"/>
      <c r="O40" s="79"/>
    </row>
    <row r="41" spans="1:15" ht="20.100000000000001" customHeight="1">
      <c r="A41" s="83"/>
      <c r="B41" s="78" t="s">
        <v>117</v>
      </c>
      <c r="C41" s="81">
        <v>8.7395999999999994</v>
      </c>
      <c r="D41" s="81">
        <f>8.7465+0.0004</f>
        <v>8.7469000000000001</v>
      </c>
      <c r="E41" s="81">
        <v>8.7723999999999993</v>
      </c>
      <c r="F41" s="81">
        <v>6.2977999999999996</v>
      </c>
      <c r="G41" s="81">
        <v>6.3063000000000002</v>
      </c>
      <c r="H41" s="81">
        <v>8.8874999999999993</v>
      </c>
      <c r="I41" s="81">
        <v>9.0206</v>
      </c>
      <c r="J41" s="81">
        <v>9.2660999999999998</v>
      </c>
      <c r="K41" s="81">
        <v>9.4611000000000001</v>
      </c>
      <c r="L41" s="81">
        <v>9.6293000000000006</v>
      </c>
      <c r="M41" s="81">
        <v>9.7565000000000008</v>
      </c>
      <c r="N41" s="81">
        <v>9.7758000000000003</v>
      </c>
      <c r="O41" s="81">
        <v>10.2883</v>
      </c>
    </row>
    <row r="42" spans="1:15" ht="34.5" customHeight="1">
      <c r="A42" s="83"/>
      <c r="B42" s="78" t="s">
        <v>118</v>
      </c>
      <c r="C42" s="79"/>
      <c r="D42" s="79"/>
      <c r="E42" s="79"/>
      <c r="F42" s="79"/>
      <c r="G42" s="79"/>
      <c r="H42" s="150" t="s">
        <v>176</v>
      </c>
      <c r="I42" s="151"/>
      <c r="J42" s="151"/>
      <c r="K42" s="151"/>
      <c r="L42" s="151"/>
      <c r="M42" s="151"/>
      <c r="N42" s="151"/>
      <c r="O42" s="152"/>
    </row>
    <row r="43" spans="1:15" ht="20.100000000000001" customHeight="1">
      <c r="A43" s="83"/>
      <c r="B43" s="78" t="s">
        <v>120</v>
      </c>
      <c r="C43" s="79"/>
      <c r="D43" s="79"/>
      <c r="E43" s="79"/>
      <c r="F43" s="79"/>
      <c r="G43" s="79"/>
      <c r="H43" s="79"/>
      <c r="I43" s="79"/>
      <c r="J43" s="79"/>
      <c r="K43" s="79"/>
      <c r="L43" s="79"/>
      <c r="M43" s="79"/>
      <c r="N43" s="79"/>
      <c r="O43" s="79"/>
    </row>
    <row r="44" spans="1:15" ht="20.100000000000001" customHeight="1">
      <c r="A44" s="83"/>
      <c r="B44" s="78" t="s">
        <v>117</v>
      </c>
      <c r="C44" s="81">
        <v>1.6904999999999999</v>
      </c>
      <c r="D44" s="81">
        <v>1.7416</v>
      </c>
      <c r="E44" s="81">
        <v>1.7991999999999999</v>
      </c>
      <c r="F44" s="81">
        <v>1.8247</v>
      </c>
      <c r="G44" s="81">
        <v>1.9009</v>
      </c>
      <c r="H44" s="81">
        <v>2.9803999999999999</v>
      </c>
      <c r="I44" s="81">
        <v>3.1139999999999999</v>
      </c>
      <c r="J44" s="81">
        <v>3.2602000000000002</v>
      </c>
      <c r="K44" s="81">
        <v>3.3418999999999999</v>
      </c>
      <c r="L44" s="81">
        <v>3.5099</v>
      </c>
      <c r="M44" s="81">
        <v>4.6083999999999996</v>
      </c>
      <c r="N44" s="81">
        <v>4.8699000000000003</v>
      </c>
      <c r="O44" s="81">
        <v>5.1688000000000001</v>
      </c>
    </row>
    <row r="45" spans="1:15" ht="20.100000000000001" customHeight="1">
      <c r="A45" s="83"/>
      <c r="B45" s="78" t="s">
        <v>118</v>
      </c>
      <c r="C45" s="88">
        <v>0.10249999999999999</v>
      </c>
      <c r="D45" s="88">
        <v>0.10249999999999999</v>
      </c>
      <c r="E45" s="88">
        <v>0.10249999999999999</v>
      </c>
      <c r="F45" s="88">
        <v>0.10249999999999999</v>
      </c>
      <c r="G45" s="88">
        <v>0.10249999999999999</v>
      </c>
      <c r="H45" s="88">
        <v>0.1225</v>
      </c>
      <c r="I45" s="88">
        <v>0.1225</v>
      </c>
      <c r="J45" s="88">
        <v>0.1225</v>
      </c>
      <c r="K45" s="88">
        <v>0.1225</v>
      </c>
      <c r="L45" s="88">
        <v>0.1225</v>
      </c>
      <c r="M45" s="88">
        <v>0.13500000000000001</v>
      </c>
      <c r="N45" s="88">
        <v>0.13500000000000001</v>
      </c>
      <c r="O45" s="88">
        <v>0.13500000000000001</v>
      </c>
    </row>
    <row r="46" spans="1:15" ht="51" customHeight="1">
      <c r="A46" s="83"/>
      <c r="B46" s="78" t="s">
        <v>102</v>
      </c>
      <c r="C46" s="79"/>
      <c r="D46" s="79"/>
      <c r="E46" s="79"/>
      <c r="F46" s="79"/>
      <c r="G46" s="79"/>
      <c r="H46" s="79"/>
      <c r="I46" s="79"/>
      <c r="J46" s="79"/>
      <c r="K46" s="79"/>
      <c r="L46" s="79"/>
      <c r="M46" s="79"/>
      <c r="N46" s="79"/>
      <c r="O46" s="79"/>
    </row>
    <row r="47" spans="1:15" ht="13.5" customHeight="1">
      <c r="A47" s="83"/>
      <c r="B47" s="78"/>
      <c r="C47" s="79"/>
      <c r="D47" s="79"/>
      <c r="E47" s="79"/>
      <c r="F47" s="79"/>
      <c r="G47" s="79"/>
      <c r="H47" s="79"/>
      <c r="I47" s="79"/>
      <c r="J47" s="79"/>
      <c r="K47" s="79"/>
      <c r="L47" s="79"/>
      <c r="M47" s="79"/>
      <c r="N47" s="79"/>
      <c r="O47" s="79"/>
    </row>
    <row r="48" spans="1:15" ht="20.100000000000001" customHeight="1">
      <c r="A48" s="83"/>
      <c r="B48" s="78" t="s">
        <v>117</v>
      </c>
      <c r="C48" s="79">
        <v>21.64</v>
      </c>
      <c r="D48" s="79">
        <v>22.5</v>
      </c>
      <c r="E48" s="79">
        <v>23.4</v>
      </c>
      <c r="F48" s="79">
        <v>24.34</v>
      </c>
      <c r="G48" s="79">
        <v>25.31</v>
      </c>
      <c r="H48" s="81">
        <v>46.314100000000003</v>
      </c>
      <c r="I48" s="81">
        <v>48.963200000000001</v>
      </c>
      <c r="J48" s="81">
        <v>51.7639</v>
      </c>
      <c r="K48" s="81">
        <v>54.724800000000002</v>
      </c>
      <c r="L48" s="81">
        <v>57.8551</v>
      </c>
      <c r="M48" s="81">
        <v>71.016199999999998</v>
      </c>
      <c r="N48" s="81">
        <v>75.734499999999997</v>
      </c>
      <c r="O48" s="81">
        <v>80.766300000000001</v>
      </c>
    </row>
    <row r="49" spans="1:16" ht="20.100000000000001" customHeight="1">
      <c r="A49" s="83"/>
      <c r="B49" s="78" t="s">
        <v>118</v>
      </c>
      <c r="C49" s="79"/>
      <c r="D49" s="79"/>
      <c r="E49" s="79"/>
      <c r="F49" s="79"/>
      <c r="G49" s="79"/>
      <c r="H49" s="79"/>
      <c r="I49" s="79"/>
      <c r="J49" s="79"/>
      <c r="K49" s="79"/>
      <c r="L49" s="79"/>
      <c r="M49" s="79"/>
      <c r="N49" s="79"/>
      <c r="O49" s="79"/>
    </row>
    <row r="50" spans="1:16" ht="31.5" customHeight="1">
      <c r="A50" s="83"/>
      <c r="B50" s="78" t="s">
        <v>121</v>
      </c>
      <c r="C50" s="150" t="s">
        <v>175</v>
      </c>
      <c r="D50" s="151"/>
      <c r="E50" s="151"/>
      <c r="F50" s="151"/>
      <c r="G50" s="151"/>
      <c r="H50" s="151"/>
      <c r="I50" s="151"/>
      <c r="J50" s="151"/>
      <c r="K50" s="151"/>
      <c r="L50" s="151"/>
      <c r="M50" s="151"/>
      <c r="N50" s="151"/>
      <c r="O50" s="152"/>
    </row>
    <row r="51" spans="1:16" ht="20.100000000000001" customHeight="1">
      <c r="A51" s="75">
        <v>25</v>
      </c>
      <c r="B51" s="78" t="s">
        <v>165</v>
      </c>
      <c r="C51" s="81">
        <f t="shared" ref="C51:D51" si="0">C35+C38+C41+C44+C48</f>
        <v>47.399699999999996</v>
      </c>
      <c r="D51" s="81">
        <f t="shared" si="0"/>
        <v>47.5167</v>
      </c>
      <c r="E51" s="81">
        <f t="shared" ref="E51:G51" si="1">E35+E38+E41+E44+E48</f>
        <v>47.841899999999995</v>
      </c>
      <c r="F51" s="81">
        <f t="shared" si="1"/>
        <v>46.118400000000001</v>
      </c>
      <c r="G51" s="81">
        <f t="shared" si="1"/>
        <v>47.183700000000002</v>
      </c>
      <c r="H51" s="81">
        <f t="shared" ref="H51:J51" si="2">H35+H38+H41+H44+H48</f>
        <v>81.139800000000008</v>
      </c>
      <c r="I51" s="81">
        <f t="shared" si="2"/>
        <v>83.975699999999989</v>
      </c>
      <c r="J51" s="81">
        <f t="shared" si="2"/>
        <v>87.215100000000007</v>
      </c>
      <c r="K51" s="81">
        <f>K35+K38+K41+K44+K48</f>
        <v>87.069199999999995</v>
      </c>
      <c r="L51" s="81">
        <f>L35+L38+L41+L44+L48</f>
        <v>90.914199999999994</v>
      </c>
      <c r="M51" s="81">
        <f t="shared" ref="M51:O51" si="3">M35+M38+M41+M44+M48</f>
        <v>105.3959</v>
      </c>
      <c r="N51" s="81">
        <f t="shared" si="3"/>
        <v>110.41030000000001</v>
      </c>
      <c r="O51" s="81">
        <f t="shared" si="3"/>
        <v>116.6511</v>
      </c>
      <c r="P51" s="44">
        <v>393.94792799999999</v>
      </c>
    </row>
    <row r="52" spans="1:16" ht="20.100000000000001" customHeight="1">
      <c r="A52" s="75">
        <v>26</v>
      </c>
      <c r="B52" s="78" t="s">
        <v>122</v>
      </c>
      <c r="C52" s="81">
        <f t="shared" ref="C52" si="4">C53/2</f>
        <v>0.60159854426242843</v>
      </c>
      <c r="D52" s="81">
        <f t="shared" ref="D52" si="5">D53/2</f>
        <v>0.60308351209299926</v>
      </c>
      <c r="E52" s="81">
        <f t="shared" ref="E52" si="6">E53/2</f>
        <v>0.60721096114002149</v>
      </c>
      <c r="F52" s="81">
        <f t="shared" ref="F52" si="7">F53/2</f>
        <v>0.58533624271276796</v>
      </c>
      <c r="G52" s="81">
        <f t="shared" ref="G52" si="8">G53/2</f>
        <v>0.59885706519060555</v>
      </c>
      <c r="H52" s="81">
        <f t="shared" ref="H52:J52" si="9">H53/2</f>
        <v>1.0298289981106337</v>
      </c>
      <c r="I52" s="81">
        <f t="shared" si="9"/>
        <v>1.065822333757775</v>
      </c>
      <c r="J52" s="81">
        <f t="shared" si="9"/>
        <v>1.1069369046154751</v>
      </c>
      <c r="K52" s="81">
        <f>K53/2</f>
        <v>1.1050851370387205</v>
      </c>
      <c r="L52" s="81">
        <f t="shared" ref="L52:O52" si="10">L53/2</f>
        <v>1.1538860029237163</v>
      </c>
      <c r="M52" s="81">
        <f t="shared" si="10"/>
        <v>1.3376882134534289</v>
      </c>
      <c r="N52" s="81">
        <f t="shared" si="10"/>
        <v>1.4013311424244883</v>
      </c>
      <c r="O52" s="81">
        <f t="shared" si="10"/>
        <v>1.4805395803477865</v>
      </c>
    </row>
    <row r="53" spans="1:16" ht="20.100000000000001" customHeight="1">
      <c r="A53" s="75">
        <v>27</v>
      </c>
      <c r="B53" s="78" t="s">
        <v>123</v>
      </c>
      <c r="C53" s="81">
        <f t="shared" ref="C53:D53" si="11">C51*10/$P$51</f>
        <v>1.2031970885248569</v>
      </c>
      <c r="D53" s="81">
        <f t="shared" si="11"/>
        <v>1.2061670241859985</v>
      </c>
      <c r="E53" s="81">
        <f t="shared" ref="E53:G53" si="12">E51*10/$P$51</f>
        <v>1.214421922280043</v>
      </c>
      <c r="F53" s="81">
        <f t="shared" si="12"/>
        <v>1.1706724854255359</v>
      </c>
      <c r="G53" s="81">
        <f t="shared" si="12"/>
        <v>1.1977141303812111</v>
      </c>
      <c r="H53" s="81">
        <f t="shared" ref="H53:J53" si="13">H51*10/$P$51</f>
        <v>2.0596579962212673</v>
      </c>
      <c r="I53" s="81">
        <f t="shared" si="13"/>
        <v>2.13164466751555</v>
      </c>
      <c r="J53" s="81">
        <f t="shared" si="13"/>
        <v>2.2138738092309502</v>
      </c>
      <c r="K53" s="81">
        <f>K51*10/$P$51</f>
        <v>2.2101702740774409</v>
      </c>
      <c r="L53" s="81">
        <f t="shared" ref="L53:O53" si="14">L51*10/$P$51</f>
        <v>2.3077720058474327</v>
      </c>
      <c r="M53" s="81">
        <f t="shared" si="14"/>
        <v>2.6753764269068578</v>
      </c>
      <c r="N53" s="81">
        <f t="shared" si="14"/>
        <v>2.8026622848489766</v>
      </c>
      <c r="O53" s="81">
        <f t="shared" si="14"/>
        <v>2.9610791606955731</v>
      </c>
    </row>
    <row r="54" spans="1:16" ht="32.25" customHeight="1">
      <c r="A54" s="75">
        <v>28</v>
      </c>
      <c r="B54" s="76" t="s">
        <v>163</v>
      </c>
      <c r="C54" s="81">
        <v>56.008778599999999</v>
      </c>
      <c r="D54" s="81">
        <v>54.325901299999998</v>
      </c>
      <c r="E54" s="81">
        <v>61.516412899999999</v>
      </c>
      <c r="F54" s="81">
        <v>48.478357500000001</v>
      </c>
      <c r="G54" s="81">
        <v>50.049215599999997</v>
      </c>
      <c r="H54" s="81">
        <v>78.658377000000002</v>
      </c>
      <c r="I54" s="81">
        <v>88.849868400000005</v>
      </c>
      <c r="J54" s="81">
        <v>111.6191237</v>
      </c>
      <c r="K54" s="81">
        <v>123.9518583</v>
      </c>
      <c r="L54" s="81">
        <v>89.897688700000003</v>
      </c>
      <c r="M54" s="81">
        <v>109.8064735</v>
      </c>
      <c r="N54" s="81">
        <v>164.00931069999999</v>
      </c>
      <c r="O54" s="81">
        <v>129.55655049999999</v>
      </c>
    </row>
    <row r="55" spans="1:16" ht="36.75" customHeight="1">
      <c r="A55" s="75">
        <v>29</v>
      </c>
      <c r="B55" s="78" t="s">
        <v>178</v>
      </c>
      <c r="C55" s="79"/>
      <c r="D55" s="79"/>
      <c r="E55" s="79"/>
      <c r="F55" s="79"/>
      <c r="G55" s="79"/>
      <c r="H55" s="79"/>
      <c r="I55" s="79"/>
      <c r="J55" s="79"/>
      <c r="K55" s="79"/>
      <c r="L55" s="79"/>
      <c r="M55" s="79"/>
      <c r="N55" s="79"/>
      <c r="O55" s="79"/>
    </row>
    <row r="56" spans="1:16" ht="33" customHeight="1">
      <c r="A56" s="75">
        <v>30</v>
      </c>
      <c r="B56" s="78" t="s">
        <v>177</v>
      </c>
      <c r="C56" s="81">
        <v>24.090371600000001</v>
      </c>
      <c r="D56" s="81">
        <v>14.5475487</v>
      </c>
      <c r="E56" s="81">
        <v>26.2847796</v>
      </c>
      <c r="F56" s="81">
        <v>0.67270524097439055</v>
      </c>
      <c r="G56" s="81">
        <v>-19.940753300000001</v>
      </c>
      <c r="H56" s="81">
        <v>10.779037900000001</v>
      </c>
      <c r="I56" s="81">
        <v>30.116694299999999</v>
      </c>
      <c r="J56" s="81">
        <v>40.5692132</v>
      </c>
      <c r="K56" s="81">
        <v>76.140474699999999</v>
      </c>
      <c r="L56" s="81">
        <v>-5.2942456</v>
      </c>
      <c r="M56" s="81">
        <v>-3.5000914999999999</v>
      </c>
      <c r="N56" s="81">
        <v>35.855090699999998</v>
      </c>
      <c r="O56" s="81">
        <v>-1.9393640999999999</v>
      </c>
    </row>
    <row r="57" spans="1:16" ht="20.100000000000001" customHeight="1">
      <c r="A57" s="75">
        <v>31</v>
      </c>
      <c r="B57" s="78" t="s">
        <v>124</v>
      </c>
      <c r="C57" s="81">
        <v>5.1692392000001064</v>
      </c>
      <c r="D57" s="81">
        <v>8.649043000000006</v>
      </c>
      <c r="E57" s="81">
        <v>4.7795224999995298</v>
      </c>
      <c r="F57" s="81">
        <v>7.4634745999993584</v>
      </c>
      <c r="G57" s="81">
        <v>0.45014459999936207</v>
      </c>
      <c r="H57" s="81">
        <v>0.22548639999956777</v>
      </c>
      <c r="I57" s="81">
        <v>1.2599484999998936</v>
      </c>
      <c r="J57" s="81">
        <v>0.32959590000012895</v>
      </c>
      <c r="K57" s="81">
        <v>-0.80170650000047772</v>
      </c>
      <c r="L57" s="81">
        <v>0.53649809999996023</v>
      </c>
      <c r="M57" s="81">
        <v>15.242092200000002</v>
      </c>
      <c r="N57" s="81">
        <v>28.004069600000264</v>
      </c>
      <c r="O57" s="81">
        <v>42.3635885999999</v>
      </c>
    </row>
    <row r="58" spans="1:16" ht="20.100000000000001" customHeight="1">
      <c r="A58" s="75">
        <v>32</v>
      </c>
      <c r="B58" s="78" t="s">
        <v>125</v>
      </c>
      <c r="C58" s="79"/>
      <c r="D58" s="79"/>
      <c r="E58" s="79"/>
      <c r="F58" s="79"/>
      <c r="G58" s="79"/>
      <c r="H58" s="79"/>
      <c r="I58" s="79"/>
      <c r="J58" s="79"/>
      <c r="K58" s="79"/>
      <c r="L58" s="79"/>
      <c r="M58" s="79"/>
      <c r="N58" s="79"/>
      <c r="O58" s="79"/>
    </row>
    <row r="59" spans="1:16" ht="33.75" customHeight="1">
      <c r="A59" s="75">
        <v>33</v>
      </c>
      <c r="B59" s="78" t="s">
        <v>126</v>
      </c>
      <c r="C59" s="79"/>
      <c r="D59" s="79"/>
      <c r="E59" s="79"/>
      <c r="F59" s="79">
        <v>1.72</v>
      </c>
      <c r="G59" s="79">
        <v>1.26</v>
      </c>
      <c r="H59" s="79">
        <v>0.97</v>
      </c>
      <c r="I59" s="81">
        <v>2.2627416999999999</v>
      </c>
      <c r="J59" s="81">
        <v>8.8768000000000007E-3</v>
      </c>
      <c r="K59" s="81">
        <v>3.4974405000000002</v>
      </c>
      <c r="L59" s="81">
        <v>1.3747687</v>
      </c>
      <c r="M59" s="81">
        <v>5.3012313999999998</v>
      </c>
      <c r="N59" s="81">
        <v>7.4683073000000002</v>
      </c>
      <c r="O59" s="81">
        <v>10.328767900000001</v>
      </c>
    </row>
    <row r="60" spans="1:16" customFormat="1" ht="17.25" customHeight="1">
      <c r="A60" s="158" t="s">
        <v>166</v>
      </c>
      <c r="B60" s="158"/>
      <c r="C60" s="85"/>
      <c r="D60" s="85"/>
      <c r="E60" s="85"/>
      <c r="F60" s="85"/>
      <c r="G60" s="85"/>
      <c r="H60" s="85"/>
      <c r="I60" s="85"/>
      <c r="J60" s="85"/>
      <c r="K60" s="85"/>
      <c r="L60" s="85"/>
      <c r="M60" s="85"/>
      <c r="N60" s="85"/>
      <c r="O60" s="85"/>
    </row>
    <row r="61" spans="1:16" customFormat="1" ht="18" customHeight="1">
      <c r="A61" s="86" t="s">
        <v>171</v>
      </c>
      <c r="B61" s="87"/>
      <c r="C61" s="85"/>
      <c r="D61" s="85"/>
      <c r="E61" s="85"/>
      <c r="F61" s="85"/>
      <c r="G61" s="85"/>
      <c r="H61" s="85"/>
      <c r="I61" s="85"/>
      <c r="J61" s="85"/>
      <c r="K61" s="85"/>
      <c r="L61" s="85"/>
      <c r="M61" s="85"/>
      <c r="N61" s="85"/>
      <c r="O61" s="85"/>
    </row>
    <row r="62" spans="1:16" customFormat="1" ht="18" customHeight="1">
      <c r="A62" s="86" t="s">
        <v>167</v>
      </c>
      <c r="B62" s="87"/>
      <c r="C62" s="85"/>
      <c r="D62" s="85"/>
      <c r="E62" s="85"/>
      <c r="F62" s="85"/>
      <c r="G62" s="85"/>
      <c r="H62" s="85"/>
      <c r="I62" s="85"/>
      <c r="J62" s="85"/>
      <c r="K62" s="85"/>
      <c r="L62" s="85"/>
      <c r="M62" s="85"/>
      <c r="N62" s="85"/>
      <c r="O62" s="85"/>
    </row>
    <row r="63" spans="1:16" customFormat="1" ht="16.5" customHeight="1">
      <c r="A63" s="86" t="s">
        <v>168</v>
      </c>
      <c r="B63" s="87"/>
      <c r="C63" s="85"/>
      <c r="D63" s="85"/>
      <c r="E63" s="85"/>
      <c r="F63" s="85"/>
      <c r="G63" s="85"/>
      <c r="H63" s="85"/>
      <c r="I63" s="85"/>
      <c r="J63" s="85"/>
      <c r="K63" s="85"/>
      <c r="L63" s="85"/>
      <c r="M63" s="85"/>
      <c r="N63" s="85"/>
      <c r="O63" s="85"/>
    </row>
    <row r="64" spans="1:16" customFormat="1" ht="17.25" customHeight="1">
      <c r="A64" s="86" t="s">
        <v>169</v>
      </c>
      <c r="B64" s="87"/>
      <c r="C64" s="85"/>
      <c r="D64" s="85"/>
      <c r="E64" s="85"/>
      <c r="F64" s="85"/>
      <c r="G64" s="85"/>
      <c r="H64" s="85"/>
      <c r="I64" s="85"/>
      <c r="J64" s="85"/>
      <c r="K64" s="85"/>
      <c r="L64" s="85"/>
      <c r="M64" s="85"/>
      <c r="N64" s="85"/>
      <c r="O64" s="85"/>
    </row>
    <row r="65" spans="1:15" customFormat="1" ht="33" customHeight="1">
      <c r="A65" s="159" t="s">
        <v>173</v>
      </c>
      <c r="B65" s="159"/>
      <c r="C65" s="159"/>
      <c r="D65" s="159"/>
      <c r="E65" s="159"/>
      <c r="F65" s="159"/>
      <c r="G65" s="159"/>
      <c r="H65" s="159"/>
      <c r="I65" s="159"/>
      <c r="J65" s="159"/>
      <c r="K65" s="159"/>
      <c r="L65" s="159"/>
      <c r="M65" s="159"/>
      <c r="N65" s="159"/>
      <c r="O65" s="159"/>
    </row>
    <row r="66" spans="1:15" customFormat="1" ht="36" customHeight="1">
      <c r="A66" s="153" t="s">
        <v>179</v>
      </c>
      <c r="B66" s="153"/>
      <c r="C66" s="153"/>
      <c r="D66" s="153"/>
      <c r="E66" s="153"/>
      <c r="F66" s="153"/>
      <c r="G66" s="153"/>
      <c r="H66" s="153"/>
      <c r="I66" s="153"/>
      <c r="J66" s="153"/>
      <c r="K66" s="153"/>
      <c r="L66" s="153"/>
      <c r="M66" s="153"/>
      <c r="N66" s="153"/>
      <c r="O66" s="153"/>
    </row>
    <row r="67" spans="1:15" ht="15">
      <c r="A67" s="84" t="s">
        <v>142</v>
      </c>
      <c r="B67" s="71"/>
      <c r="C67" s="71"/>
      <c r="D67" s="71"/>
      <c r="E67" s="71"/>
      <c r="F67" s="71"/>
      <c r="G67" s="71"/>
      <c r="H67" s="71"/>
      <c r="I67" s="71"/>
      <c r="J67" s="71"/>
      <c r="K67" s="71"/>
      <c r="L67" s="71"/>
      <c r="M67" s="71"/>
      <c r="N67" s="71"/>
      <c r="O67" s="71"/>
    </row>
    <row r="68" spans="1:15" ht="15">
      <c r="A68" s="71" t="s">
        <v>164</v>
      </c>
      <c r="B68" s="71"/>
      <c r="C68" s="71"/>
      <c r="D68" s="71"/>
      <c r="E68" s="71"/>
      <c r="F68" s="71"/>
      <c r="G68" s="71"/>
      <c r="H68" s="71"/>
      <c r="I68" s="71"/>
      <c r="J68" s="71"/>
      <c r="K68" s="71"/>
      <c r="L68" s="71"/>
      <c r="M68" s="71"/>
      <c r="N68" s="71"/>
      <c r="O68" s="71"/>
    </row>
    <row r="69" spans="1:15" ht="15">
      <c r="A69" s="84" t="s">
        <v>143</v>
      </c>
      <c r="B69" s="71"/>
      <c r="C69" s="71"/>
      <c r="D69" s="71"/>
      <c r="E69" s="71"/>
      <c r="F69" s="71"/>
      <c r="G69" s="71"/>
      <c r="H69" s="71"/>
      <c r="I69" s="71"/>
      <c r="J69" s="71"/>
      <c r="K69" s="71"/>
      <c r="L69" s="71"/>
      <c r="M69" s="71"/>
      <c r="N69" s="71"/>
      <c r="O69" s="71"/>
    </row>
    <row r="70" spans="1:15" ht="15">
      <c r="A70" s="84" t="s">
        <v>144</v>
      </c>
      <c r="B70" s="71"/>
      <c r="C70" s="71"/>
      <c r="D70" s="71"/>
      <c r="E70" s="71"/>
      <c r="F70" s="71"/>
      <c r="G70" s="71"/>
      <c r="H70" s="71"/>
      <c r="I70" s="71"/>
      <c r="J70" s="71"/>
      <c r="K70" s="71"/>
      <c r="L70" s="71"/>
      <c r="M70" s="71"/>
      <c r="N70" s="71"/>
      <c r="O70" s="71"/>
    </row>
    <row r="71" spans="1:15">
      <c r="A71" s="46"/>
    </row>
  </sheetData>
  <mergeCells count="17">
    <mergeCell ref="C50:O50"/>
    <mergeCell ref="H42:O42"/>
    <mergeCell ref="A66:O66"/>
    <mergeCell ref="A3:B3"/>
    <mergeCell ref="C3:O3"/>
    <mergeCell ref="A4:B4"/>
    <mergeCell ref="C4:O4"/>
    <mergeCell ref="A5:B5"/>
    <mergeCell ref="C5:O5"/>
    <mergeCell ref="A60:B60"/>
    <mergeCell ref="A65:O65"/>
    <mergeCell ref="C15:O27"/>
    <mergeCell ref="A6:E6"/>
    <mergeCell ref="A7:B7"/>
    <mergeCell ref="C7:O7"/>
    <mergeCell ref="A8:B8"/>
    <mergeCell ref="C8:O8"/>
  </mergeCells>
  <pageMargins left="0.43307086614173229" right="0.19685039370078741" top="0.49"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F48"/>
  <sheetViews>
    <sheetView tabSelected="1" view="pageBreakPreview" zoomScaleSheetLayoutView="100" workbookViewId="0">
      <pane xSplit="2" ySplit="8" topLeftCell="C9" activePane="bottomRight" state="frozen"/>
      <selection activeCell="H26" sqref="H26"/>
      <selection pane="topRight" activeCell="H26" sqref="H26"/>
      <selection pane="bottomLeft" activeCell="H26" sqref="H26"/>
      <selection pane="bottomRight" activeCell="H26" sqref="H26"/>
    </sheetView>
  </sheetViews>
  <sheetFormatPr defaultRowHeight="12.75"/>
  <cols>
    <col min="1" max="1" width="9" style="177" customWidth="1"/>
    <col min="2" max="2" width="46.33203125" style="178" customWidth="1"/>
    <col min="3" max="3" width="15.1640625" style="179" customWidth="1"/>
    <col min="4" max="4" width="14.83203125" style="178" customWidth="1"/>
    <col min="5" max="5" width="9.6640625" style="180" customWidth="1"/>
    <col min="6" max="6" width="52.6640625" style="181" customWidth="1"/>
    <col min="7" max="16384" width="9.33203125" style="178"/>
  </cols>
  <sheetData>
    <row r="1" spans="1:6" ht="7.5" customHeight="1"/>
    <row r="2" spans="1:6" ht="15.75">
      <c r="B2" s="182" t="s">
        <v>180</v>
      </c>
      <c r="C2" s="183"/>
      <c r="D2" s="184"/>
    </row>
    <row r="3" spans="1:6" ht="15">
      <c r="B3" s="185" t="s">
        <v>181</v>
      </c>
      <c r="C3" s="186"/>
      <c r="D3" s="185"/>
    </row>
    <row r="4" spans="1:6" ht="4.5" customHeight="1">
      <c r="B4" s="185"/>
      <c r="C4" s="187"/>
      <c r="D4" s="188"/>
    </row>
    <row r="5" spans="1:6" ht="15">
      <c r="B5" s="189" t="s">
        <v>182</v>
      </c>
      <c r="C5" s="189" t="s">
        <v>183</v>
      </c>
      <c r="D5" s="190"/>
    </row>
    <row r="6" spans="1:6" ht="6" customHeight="1">
      <c r="B6" s="189"/>
      <c r="C6" s="191"/>
      <c r="D6" s="190"/>
    </row>
    <row r="7" spans="1:6" ht="6.75" customHeight="1"/>
    <row r="8" spans="1:6" s="197" customFormat="1" ht="24" customHeight="1">
      <c r="A8" s="192" t="s">
        <v>184</v>
      </c>
      <c r="B8" s="192" t="s">
        <v>185</v>
      </c>
      <c r="C8" s="193" t="s">
        <v>75</v>
      </c>
      <c r="D8" s="194" t="s">
        <v>62</v>
      </c>
      <c r="E8" s="195" t="s">
        <v>62</v>
      </c>
      <c r="F8" s="196" t="s">
        <v>186</v>
      </c>
    </row>
    <row r="9" spans="1:6">
      <c r="A9" s="198" t="s">
        <v>187</v>
      </c>
      <c r="B9" s="199">
        <v>1</v>
      </c>
      <c r="C9" s="200"/>
      <c r="D9" s="198"/>
      <c r="E9" s="201"/>
      <c r="F9" s="202"/>
    </row>
    <row r="10" spans="1:6" s="208" customFormat="1">
      <c r="A10" s="203" t="s">
        <v>188</v>
      </c>
      <c r="B10" s="204" t="s">
        <v>189</v>
      </c>
      <c r="C10" s="205"/>
      <c r="D10" s="206"/>
      <c r="E10" s="206"/>
      <c r="F10" s="207"/>
    </row>
    <row r="11" spans="1:6" s="208" customFormat="1" ht="66.75" customHeight="1">
      <c r="A11" s="203">
        <v>1</v>
      </c>
      <c r="B11" s="204" t="s">
        <v>190</v>
      </c>
      <c r="C11" s="205">
        <v>147886638</v>
      </c>
      <c r="D11" s="205">
        <v>13534108</v>
      </c>
      <c r="E11" s="209">
        <f>IF(ISERROR((ROUND((D11-C11)/C11,4))),"",IF(OR(ROUND((D11-C11)/C11,4)&gt;0.1,ROUND((D11-C11)/C11,4)&lt;-0.1),ROUND((D11-C11)/C11,4),""))</f>
        <v>-0.90849999999999997</v>
      </c>
      <c r="F11" s="210" t="s">
        <v>191</v>
      </c>
    </row>
    <row r="12" spans="1:6" s="208" customFormat="1" ht="6.75" customHeight="1">
      <c r="A12" s="203"/>
      <c r="B12" s="204"/>
      <c r="C12" s="205">
        <v>0</v>
      </c>
      <c r="D12" s="205">
        <v>0</v>
      </c>
      <c r="E12" s="209" t="str">
        <f>IF(ISERROR((ROUND((D12-C12)/C12,4))),"",IF(OR(ROUND((D12-C12)/C12,4)&gt;0.1,ROUND((D12-C12)/C12,4)&lt;-0.1),ROUND((D12-C12)/C12,4),""))</f>
        <v/>
      </c>
      <c r="F12" s="210"/>
    </row>
    <row r="13" spans="1:6" s="208" customFormat="1">
      <c r="A13" s="203">
        <v>2</v>
      </c>
      <c r="B13" s="204" t="s">
        <v>192</v>
      </c>
      <c r="C13" s="205">
        <v>0</v>
      </c>
      <c r="D13" s="205">
        <v>0</v>
      </c>
      <c r="E13" s="209" t="str">
        <f>IF(ISERROR((ROUND((D13-C13)/C13,4))),"",IF(OR(ROUND((D13-C13)/C13,4)&gt;0.1,ROUND((D13-C13)/C13,4)&lt;-0.1),ROUND((D13-C13)/C13,4),""))</f>
        <v/>
      </c>
      <c r="F13" s="210"/>
    </row>
    <row r="14" spans="1:6" s="208" customFormat="1" ht="38.25">
      <c r="A14" s="203">
        <v>2.1</v>
      </c>
      <c r="B14" s="204" t="s">
        <v>193</v>
      </c>
      <c r="C14" s="205">
        <v>38113899</v>
      </c>
      <c r="D14" s="205">
        <v>54038940</v>
      </c>
      <c r="E14" s="209">
        <f>IF(ISERROR((ROUND((D14-C14)/C14,4))),"",IF(OR(ROUND((D14-C14)/C14,4)&gt;0.1,ROUND((D14-C14)/C14,4)&lt;-0.1),ROUND((D14-C14)/C14,4),""))</f>
        <v>0.4178</v>
      </c>
      <c r="F14" s="210" t="s">
        <v>194</v>
      </c>
    </row>
    <row r="15" spans="1:6" s="208" customFormat="1">
      <c r="A15" s="203">
        <v>2.2000000000000002</v>
      </c>
      <c r="B15" s="204" t="s">
        <v>195</v>
      </c>
      <c r="C15" s="205">
        <v>49202328</v>
      </c>
      <c r="D15" s="205">
        <v>48030069</v>
      </c>
      <c r="E15" s="209" t="str">
        <f>IF(ISERROR((ROUND((D15-C15)/C15,4))),"",IF(OR(ROUND((D15-C15)/C15,4)&gt;0.1,ROUND((D15-C15)/C15,4)&lt;-0.1),ROUND((D15-C15)/C15,4),""))</f>
        <v/>
      </c>
      <c r="F15" s="210"/>
    </row>
    <row r="16" spans="1:6" s="208" customFormat="1">
      <c r="A16" s="203"/>
      <c r="B16" s="204" t="s">
        <v>196</v>
      </c>
      <c r="C16" s="211">
        <f>C14+C15</f>
        <v>87316227</v>
      </c>
      <c r="D16" s="211">
        <f t="shared" ref="D16" si="0">D14+D15</f>
        <v>102069009</v>
      </c>
      <c r="E16" s="209"/>
      <c r="F16" s="210"/>
    </row>
    <row r="17" spans="1:6" s="208" customFormat="1" ht="6" customHeight="1">
      <c r="A17" s="203"/>
      <c r="B17" s="204"/>
      <c r="C17" s="205">
        <v>0</v>
      </c>
      <c r="D17" s="205">
        <v>0</v>
      </c>
      <c r="E17" s="209" t="str">
        <f t="shared" ref="E17:E29" si="1">IF(ISERROR((ROUND((D17-C17)/C17,4))),"",IF(OR(ROUND((D17-C17)/C17,4)&gt;0.1,ROUND((D17-C17)/C17,4)&lt;-0.1),ROUND((D17-C17)/C17,4),""))</f>
        <v/>
      </c>
      <c r="F17" s="210"/>
    </row>
    <row r="18" spans="1:6" s="208" customFormat="1" ht="140.25">
      <c r="A18" s="203">
        <v>3</v>
      </c>
      <c r="B18" s="204" t="s">
        <v>197</v>
      </c>
      <c r="C18" s="205">
        <v>11282592</v>
      </c>
      <c r="D18" s="205">
        <v>17929069</v>
      </c>
      <c r="E18" s="209">
        <f t="shared" si="1"/>
        <v>0.58909999999999996</v>
      </c>
      <c r="F18" s="212" t="s">
        <v>198</v>
      </c>
    </row>
    <row r="19" spans="1:6" s="208" customFormat="1">
      <c r="A19" s="203">
        <v>4</v>
      </c>
      <c r="B19" s="204" t="s">
        <v>199</v>
      </c>
      <c r="C19" s="205">
        <v>56081459</v>
      </c>
      <c r="D19" s="205">
        <v>60225386</v>
      </c>
      <c r="E19" s="209" t="str">
        <f t="shared" si="1"/>
        <v/>
      </c>
      <c r="F19" s="210"/>
    </row>
    <row r="20" spans="1:6" s="208" customFormat="1" ht="5.25" customHeight="1">
      <c r="A20" s="203"/>
      <c r="B20" s="204"/>
      <c r="C20" s="205">
        <v>0</v>
      </c>
      <c r="D20" s="205">
        <v>0</v>
      </c>
      <c r="E20" s="209" t="str">
        <f t="shared" si="1"/>
        <v/>
      </c>
      <c r="F20" s="210"/>
    </row>
    <row r="21" spans="1:6" s="208" customFormat="1">
      <c r="A21" s="203">
        <v>5</v>
      </c>
      <c r="B21" s="204" t="s">
        <v>200</v>
      </c>
      <c r="C21" s="205">
        <v>0</v>
      </c>
      <c r="D21" s="205">
        <v>0</v>
      </c>
      <c r="E21" s="209" t="str">
        <f t="shared" si="1"/>
        <v/>
      </c>
      <c r="F21" s="210"/>
    </row>
    <row r="22" spans="1:6" s="208" customFormat="1">
      <c r="A22" s="206">
        <v>5.0999999999999996</v>
      </c>
      <c r="B22" s="207" t="s">
        <v>201</v>
      </c>
      <c r="C22" s="205">
        <v>2539593</v>
      </c>
      <c r="D22" s="205">
        <v>3706793</v>
      </c>
      <c r="E22" s="209">
        <f t="shared" si="1"/>
        <v>0.45960000000000001</v>
      </c>
      <c r="F22" s="210" t="s">
        <v>202</v>
      </c>
    </row>
    <row r="23" spans="1:6" s="208" customFormat="1" ht="51">
      <c r="A23" s="206">
        <v>5.2</v>
      </c>
      <c r="B23" s="207" t="s">
        <v>203</v>
      </c>
      <c r="C23" s="205">
        <v>11767781</v>
      </c>
      <c r="D23" s="205">
        <v>18827026</v>
      </c>
      <c r="E23" s="209">
        <f t="shared" si="1"/>
        <v>0.59989999999999999</v>
      </c>
      <c r="F23" s="210" t="s">
        <v>204</v>
      </c>
    </row>
    <row r="24" spans="1:6" s="208" customFormat="1">
      <c r="A24" s="206">
        <v>5.3</v>
      </c>
      <c r="B24" s="207" t="s">
        <v>205</v>
      </c>
      <c r="C24" s="205">
        <v>3311840</v>
      </c>
      <c r="D24" s="205">
        <v>2908176</v>
      </c>
      <c r="E24" s="209">
        <f t="shared" si="1"/>
        <v>-0.12189999999999999</v>
      </c>
      <c r="F24" s="210" t="s">
        <v>206</v>
      </c>
    </row>
    <row r="25" spans="1:6" s="208" customFormat="1" ht="38.25">
      <c r="A25" s="206">
        <v>5.4</v>
      </c>
      <c r="B25" s="207" t="s">
        <v>207</v>
      </c>
      <c r="C25" s="205">
        <v>2287246</v>
      </c>
      <c r="D25" s="205">
        <v>3540640</v>
      </c>
      <c r="E25" s="209">
        <f t="shared" si="1"/>
        <v>0.54800000000000004</v>
      </c>
      <c r="F25" s="210" t="s">
        <v>208</v>
      </c>
    </row>
    <row r="26" spans="1:6" s="208" customFormat="1" ht="102.75" customHeight="1">
      <c r="A26" s="206">
        <v>5.5</v>
      </c>
      <c r="B26" s="207" t="s">
        <v>209</v>
      </c>
      <c r="C26" s="205">
        <v>749587</v>
      </c>
      <c r="D26" s="205">
        <v>1870522</v>
      </c>
      <c r="E26" s="209">
        <f t="shared" si="1"/>
        <v>1.4954000000000001</v>
      </c>
      <c r="F26" s="213" t="s">
        <v>210</v>
      </c>
    </row>
    <row r="27" spans="1:6" s="208" customFormat="1">
      <c r="A27" s="206">
        <v>5.6</v>
      </c>
      <c r="B27" s="207" t="s">
        <v>211</v>
      </c>
      <c r="C27" s="205">
        <v>0</v>
      </c>
      <c r="D27" s="205">
        <v>0</v>
      </c>
      <c r="E27" s="209" t="str">
        <f t="shared" si="1"/>
        <v/>
      </c>
      <c r="F27" s="210"/>
    </row>
    <row r="28" spans="1:6" s="208" customFormat="1" ht="25.5">
      <c r="A28" s="206">
        <v>5.7</v>
      </c>
      <c r="B28" s="207" t="s">
        <v>212</v>
      </c>
      <c r="C28" s="205">
        <v>12650</v>
      </c>
      <c r="D28" s="205">
        <v>16050</v>
      </c>
      <c r="E28" s="209">
        <f t="shared" si="1"/>
        <v>0.26879999999999998</v>
      </c>
      <c r="F28" s="210" t="s">
        <v>213</v>
      </c>
    </row>
    <row r="29" spans="1:6" s="208" customFormat="1" ht="8.25" customHeight="1">
      <c r="A29" s="206" t="s">
        <v>187</v>
      </c>
      <c r="B29" s="207" t="s">
        <v>187</v>
      </c>
      <c r="C29" s="205">
        <v>0</v>
      </c>
      <c r="D29" s="205">
        <v>0</v>
      </c>
      <c r="E29" s="209" t="str">
        <f t="shared" si="1"/>
        <v/>
      </c>
      <c r="F29" s="210"/>
    </row>
    <row r="30" spans="1:6" s="208" customFormat="1">
      <c r="A30" s="206"/>
      <c r="B30" s="204" t="s">
        <v>214</v>
      </c>
      <c r="C30" s="211">
        <f>SUM(C22:C29)</f>
        <v>20668697</v>
      </c>
      <c r="D30" s="211">
        <f t="shared" ref="D30" si="2">SUM(D22:D29)</f>
        <v>30869207</v>
      </c>
      <c r="E30" s="209"/>
      <c r="F30" s="210"/>
    </row>
    <row r="31" spans="1:6" s="208" customFormat="1">
      <c r="A31" s="203">
        <v>6</v>
      </c>
      <c r="B31" s="204" t="s">
        <v>215</v>
      </c>
      <c r="C31" s="205">
        <v>0</v>
      </c>
      <c r="D31" s="205">
        <v>0</v>
      </c>
      <c r="E31" s="209" t="str">
        <f t="shared" ref="E31:E37" si="3">IF(ISERROR((ROUND((D31-C31)/C31,4))),"",IF(OR(ROUND((D31-C31)/C31,4)&gt;0.1,ROUND((D31-C31)/C31,4)&lt;-0.1),ROUND((D31-C31)/C31,4),""))</f>
        <v/>
      </c>
      <c r="F31" s="210"/>
    </row>
    <row r="32" spans="1:6" s="208" customFormat="1">
      <c r="A32" s="206" t="s">
        <v>216</v>
      </c>
      <c r="B32" s="207" t="s">
        <v>217</v>
      </c>
      <c r="C32" s="205">
        <v>446439316</v>
      </c>
      <c r="D32" s="205">
        <v>475928164</v>
      </c>
      <c r="E32" s="209" t="str">
        <f t="shared" si="3"/>
        <v/>
      </c>
      <c r="F32" s="210"/>
    </row>
    <row r="33" spans="1:6" s="208" customFormat="1" ht="51">
      <c r="A33" s="206">
        <v>6.2</v>
      </c>
      <c r="B33" s="207" t="s">
        <v>218</v>
      </c>
      <c r="C33" s="205">
        <v>35930742</v>
      </c>
      <c r="D33" s="205">
        <v>45976060</v>
      </c>
      <c r="E33" s="209">
        <f t="shared" si="3"/>
        <v>0.27960000000000002</v>
      </c>
      <c r="F33" s="210" t="s">
        <v>219</v>
      </c>
    </row>
    <row r="34" spans="1:6" s="208" customFormat="1" ht="25.5">
      <c r="A34" s="206">
        <v>6.3</v>
      </c>
      <c r="B34" s="207" t="s">
        <v>220</v>
      </c>
      <c r="C34" s="205">
        <v>24436698</v>
      </c>
      <c r="D34" s="205">
        <v>14328328</v>
      </c>
      <c r="E34" s="209">
        <f t="shared" si="3"/>
        <v>-0.41370000000000001</v>
      </c>
      <c r="F34" s="210" t="s">
        <v>221</v>
      </c>
    </row>
    <row r="35" spans="1:6" s="208" customFormat="1" ht="25.5">
      <c r="A35" s="206">
        <v>6.4</v>
      </c>
      <c r="B35" s="207" t="s">
        <v>222</v>
      </c>
      <c r="C35" s="205">
        <v>6543321</v>
      </c>
      <c r="D35" s="205">
        <v>2829675</v>
      </c>
      <c r="E35" s="209">
        <f t="shared" si="3"/>
        <v>-0.5675</v>
      </c>
      <c r="F35" s="210" t="s">
        <v>223</v>
      </c>
    </row>
    <row r="36" spans="1:6" s="208" customFormat="1">
      <c r="A36" s="206">
        <v>6.5</v>
      </c>
      <c r="B36" s="207" t="s">
        <v>224</v>
      </c>
      <c r="C36" s="205">
        <v>0</v>
      </c>
      <c r="D36" s="205">
        <v>0</v>
      </c>
      <c r="E36" s="209" t="str">
        <f t="shared" si="3"/>
        <v/>
      </c>
      <c r="F36" s="210"/>
    </row>
    <row r="37" spans="1:6" s="208" customFormat="1" ht="25.5">
      <c r="A37" s="206">
        <v>6.6</v>
      </c>
      <c r="B37" s="207" t="s">
        <v>225</v>
      </c>
      <c r="C37" s="205">
        <v>12119507</v>
      </c>
      <c r="D37" s="205">
        <v>8435389</v>
      </c>
      <c r="E37" s="209">
        <f t="shared" si="3"/>
        <v>-0.30399999999999999</v>
      </c>
      <c r="F37" s="210" t="s">
        <v>226</v>
      </c>
    </row>
    <row r="38" spans="1:6" s="208" customFormat="1">
      <c r="A38" s="206"/>
      <c r="B38" s="204" t="s">
        <v>227</v>
      </c>
      <c r="C38" s="211">
        <f>SUM(C32:C37)</f>
        <v>525469584</v>
      </c>
      <c r="D38" s="211">
        <f t="shared" ref="D38" si="4">SUM(D32:D37)</f>
        <v>547497616</v>
      </c>
      <c r="E38" s="209"/>
      <c r="F38" s="210"/>
    </row>
    <row r="39" spans="1:6" s="214" customFormat="1" ht="42" customHeight="1">
      <c r="A39" s="206">
        <v>7</v>
      </c>
      <c r="B39" s="207" t="s">
        <v>228</v>
      </c>
      <c r="C39" s="205">
        <v>1271942</v>
      </c>
      <c r="D39" s="205">
        <v>0</v>
      </c>
      <c r="E39" s="209">
        <f>IF(ISERROR((ROUND((D39-C39)/C39,4))),"",IF(OR(ROUND((D39-C39)/C39,4)&gt;0.1,ROUND((D39-C39)/C39,4)&lt;-0.1),ROUND((D39-C39)/C39,4),""))</f>
        <v>-1</v>
      </c>
      <c r="F39" s="210" t="s">
        <v>229</v>
      </c>
    </row>
    <row r="40" spans="1:6" s="208" customFormat="1" ht="6" customHeight="1">
      <c r="A40" s="206"/>
      <c r="B40" s="207"/>
      <c r="C40" s="205">
        <v>0</v>
      </c>
      <c r="D40" s="205">
        <v>0</v>
      </c>
      <c r="E40" s="215"/>
      <c r="F40" s="210"/>
    </row>
    <row r="41" spans="1:6" s="208" customFormat="1" ht="5.25" customHeight="1">
      <c r="A41" s="206"/>
      <c r="B41" s="207"/>
      <c r="C41" s="205">
        <v>0</v>
      </c>
      <c r="D41" s="205">
        <v>0</v>
      </c>
      <c r="E41" s="215"/>
      <c r="F41" s="210"/>
    </row>
    <row r="42" spans="1:6" s="208" customFormat="1">
      <c r="A42" s="206">
        <v>9.1</v>
      </c>
      <c r="B42" s="207" t="s">
        <v>230</v>
      </c>
      <c r="C42" s="205">
        <v>28298097</v>
      </c>
      <c r="D42" s="205">
        <v>23189317</v>
      </c>
      <c r="E42" s="215"/>
      <c r="F42" s="210"/>
    </row>
    <row r="43" spans="1:6" s="208" customFormat="1" ht="3" customHeight="1">
      <c r="A43" s="206"/>
      <c r="B43" s="207"/>
      <c r="C43" s="205">
        <v>0</v>
      </c>
      <c r="D43" s="205">
        <v>0</v>
      </c>
      <c r="E43" s="215"/>
      <c r="F43" s="210"/>
    </row>
    <row r="44" spans="1:6" s="208" customFormat="1">
      <c r="A44" s="206">
        <v>10</v>
      </c>
      <c r="B44" s="204" t="s">
        <v>231</v>
      </c>
      <c r="C44" s="205">
        <v>30978415</v>
      </c>
      <c r="D44" s="205">
        <v>33386581</v>
      </c>
      <c r="E44" s="209" t="str">
        <f>IF(ISERROR((ROUND((D44-C44)/C44,4))),"",IF(OR(ROUND((D44-C44)/C44,4)&gt;0.1,ROUND((D44-C44)/C44,4)&lt;-0.1),ROUND((D44-C44)/C44,4),""))</f>
        <v/>
      </c>
      <c r="F44" s="210"/>
    </row>
    <row r="45" spans="1:6" s="208" customFormat="1">
      <c r="A45" s="206">
        <v>11</v>
      </c>
      <c r="B45" s="204" t="s">
        <v>232</v>
      </c>
      <c r="C45" s="211">
        <f>C11+C16+C18+C19+C30+C38+C39+C42+C44</f>
        <v>909253651</v>
      </c>
      <c r="D45" s="211">
        <f t="shared" ref="D45" si="5">D11+D16+D18+D19+D30+D38+D39+D42+D44</f>
        <v>828700293</v>
      </c>
      <c r="E45" s="215"/>
      <c r="F45" s="210"/>
    </row>
    <row r="46" spans="1:6" s="208" customFormat="1">
      <c r="A46" s="206">
        <v>12</v>
      </c>
      <c r="B46" s="204" t="s">
        <v>233</v>
      </c>
      <c r="C46" s="205">
        <v>222041290</v>
      </c>
      <c r="D46" s="205">
        <v>15847350</v>
      </c>
      <c r="E46" s="209">
        <f>IF(ISERROR((ROUND((D46-C46)/C46,4))),"",IF(OR(ROUND((D46-C46)/C46,4)&gt;0.1,ROUND((D46-C46)/C46,4)&lt;-0.1),ROUND((D46-C46)/C46,4),""))</f>
        <v>-0.92859999999999998</v>
      </c>
      <c r="F46" s="210"/>
    </row>
    <row r="47" spans="1:6" s="208" customFormat="1">
      <c r="A47" s="206">
        <v>13</v>
      </c>
      <c r="B47" s="204" t="s">
        <v>234</v>
      </c>
      <c r="C47" s="211">
        <f>C45-C46</f>
        <v>687212361</v>
      </c>
      <c r="D47" s="211">
        <f t="shared" ref="D47" si="6">D45-D46</f>
        <v>812852943</v>
      </c>
      <c r="E47" s="206"/>
      <c r="F47" s="210"/>
    </row>
    <row r="48" spans="1:6" s="208" customFormat="1" ht="38.25">
      <c r="A48" s="206">
        <v>14</v>
      </c>
      <c r="B48" s="207" t="s">
        <v>235</v>
      </c>
      <c r="C48" s="205"/>
      <c r="D48" s="205"/>
      <c r="E48" s="206"/>
      <c r="F48" s="210"/>
    </row>
  </sheetData>
  <printOptions horizontalCentered="1"/>
  <pageMargins left="0.6" right="0.74803149606299213" top="0.48" bottom="0.41" header="0.51" footer="0.35"/>
  <pageSetup paperSize="9" scale="71"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F48"/>
  <sheetViews>
    <sheetView view="pageBreakPreview" zoomScaleSheetLayoutView="100" workbookViewId="0">
      <pane xSplit="2" ySplit="8" topLeftCell="C9" activePane="bottomRight" state="frozen"/>
      <selection activeCell="H26" sqref="H26"/>
      <selection pane="topRight" activeCell="H26" sqref="H26"/>
      <selection pane="bottomLeft" activeCell="H26" sqref="H26"/>
      <selection pane="bottomRight" activeCell="H26" sqref="H26"/>
    </sheetView>
  </sheetViews>
  <sheetFormatPr defaultRowHeight="12.75"/>
  <cols>
    <col min="1" max="1" width="9" style="177" customWidth="1"/>
    <col min="2" max="2" width="47.33203125" style="178" customWidth="1"/>
    <col min="3" max="4" width="16.33203125" style="178" bestFit="1" customWidth="1"/>
    <col min="5" max="5" width="11.1640625" style="181" customWidth="1"/>
    <col min="6" max="6" width="49.6640625" style="181" customWidth="1"/>
    <col min="7" max="16384" width="9.33203125" style="178"/>
  </cols>
  <sheetData>
    <row r="2" spans="1:6" ht="15.75">
      <c r="B2" s="182" t="s">
        <v>180</v>
      </c>
      <c r="C2" s="184"/>
      <c r="D2" s="184"/>
    </row>
    <row r="3" spans="1:6" ht="15">
      <c r="B3" s="185" t="s">
        <v>181</v>
      </c>
      <c r="C3" s="185"/>
      <c r="D3" s="185"/>
    </row>
    <row r="4" spans="1:6" ht="4.5" customHeight="1">
      <c r="B4" s="185"/>
      <c r="C4" s="188"/>
      <c r="D4" s="188"/>
    </row>
    <row r="5" spans="1:6" ht="15">
      <c r="B5" s="189" t="s">
        <v>182</v>
      </c>
      <c r="C5" s="189" t="s">
        <v>183</v>
      </c>
      <c r="D5" s="190"/>
    </row>
    <row r="6" spans="1:6" ht="15">
      <c r="B6" s="189"/>
      <c r="C6" s="190"/>
      <c r="D6" s="190"/>
    </row>
    <row r="7" spans="1:6" ht="6.75" customHeight="1"/>
    <row r="8" spans="1:6" s="197" customFormat="1" ht="24" customHeight="1">
      <c r="A8" s="192" t="s">
        <v>184</v>
      </c>
      <c r="B8" s="192" t="s">
        <v>185</v>
      </c>
      <c r="C8" s="194" t="s">
        <v>62</v>
      </c>
      <c r="D8" s="194" t="s">
        <v>76</v>
      </c>
      <c r="E8" s="196" t="s">
        <v>76</v>
      </c>
      <c r="F8" s="196" t="s">
        <v>186</v>
      </c>
    </row>
    <row r="9" spans="1:6">
      <c r="A9" s="198" t="s">
        <v>187</v>
      </c>
      <c r="B9" s="198">
        <v>1</v>
      </c>
      <c r="C9" s="198"/>
      <c r="D9" s="198"/>
      <c r="E9" s="202"/>
      <c r="F9" s="202"/>
    </row>
    <row r="10" spans="1:6">
      <c r="A10" s="198" t="s">
        <v>188</v>
      </c>
      <c r="B10" s="216" t="s">
        <v>189</v>
      </c>
      <c r="C10" s="217"/>
      <c r="D10" s="217"/>
      <c r="E10" s="202"/>
      <c r="F10" s="202"/>
    </row>
    <row r="11" spans="1:6" ht="76.5">
      <c r="A11" s="198">
        <v>1</v>
      </c>
      <c r="B11" s="216" t="s">
        <v>190</v>
      </c>
      <c r="C11" s="218">
        <v>13534108</v>
      </c>
      <c r="D11" s="218">
        <v>49770494</v>
      </c>
      <c r="E11" s="219">
        <f>IF(ISERROR((ROUND((D11-C11)/C11,4))),"",IF(OR(ROUND((D11-C11)/C11,4)&gt;0.1,ROUND((D11-C11)/C11,4)&lt;-0.1),ROUND((D11-C11)/C11,4),""))</f>
        <v>2.6774</v>
      </c>
      <c r="F11" s="212" t="s">
        <v>236</v>
      </c>
    </row>
    <row r="12" spans="1:6">
      <c r="A12" s="198"/>
      <c r="B12" s="216"/>
      <c r="C12" s="218">
        <v>0</v>
      </c>
      <c r="D12" s="218">
        <v>0</v>
      </c>
      <c r="E12" s="219" t="str">
        <f>IF(ISERROR((ROUND((D12-C12)/C12,4))),"",IF(OR(ROUND((D12-C12)/C12,4)&gt;0.1,ROUND((D12-C12)/C12,4)&lt;-0.1),ROUND((D12-C12)/C12,4),""))</f>
        <v/>
      </c>
      <c r="F12" s="212"/>
    </row>
    <row r="13" spans="1:6">
      <c r="A13" s="198">
        <v>2</v>
      </c>
      <c r="B13" s="216" t="s">
        <v>192</v>
      </c>
      <c r="C13" s="218">
        <v>0</v>
      </c>
      <c r="D13" s="218">
        <v>0</v>
      </c>
      <c r="E13" s="219" t="str">
        <f>IF(ISERROR((ROUND((D13-C13)/C13,4))),"",IF(OR(ROUND((D13-C13)/C13,4)&gt;0.1,ROUND((D13-C13)/C13,4)&lt;-0.1),ROUND((D13-C13)/C13,4),""))</f>
        <v/>
      </c>
      <c r="F13" s="212"/>
    </row>
    <row r="14" spans="1:6" ht="51">
      <c r="A14" s="198">
        <v>2.1</v>
      </c>
      <c r="B14" s="216" t="s">
        <v>193</v>
      </c>
      <c r="C14" s="218">
        <v>54038940</v>
      </c>
      <c r="D14" s="218">
        <v>95713743</v>
      </c>
      <c r="E14" s="219">
        <f>IF(ISERROR((ROUND((D14-C14)/C14,4))),"",IF(OR(ROUND((D14-C14)/C14,4)&gt;0.1,ROUND((D14-C14)/C14,4)&lt;-0.1),ROUND((D14-C14)/C14,4),""))</f>
        <v>0.7712</v>
      </c>
      <c r="F14" s="212" t="s">
        <v>237</v>
      </c>
    </row>
    <row r="15" spans="1:6" ht="38.25">
      <c r="A15" s="198">
        <v>2.2000000000000002</v>
      </c>
      <c r="B15" s="216" t="s">
        <v>195</v>
      </c>
      <c r="C15" s="218">
        <v>48030069</v>
      </c>
      <c r="D15" s="218">
        <v>61193697</v>
      </c>
      <c r="E15" s="219">
        <f>IF(ISERROR((ROUND((D15-C15)/C15,4))),"",IF(OR(ROUND((D15-C15)/C15,4)&gt;0.1,ROUND((D15-C15)/C15,4)&lt;-0.1),ROUND((D15-C15)/C15,4),""))</f>
        <v>0.27410000000000001</v>
      </c>
      <c r="F15" s="210" t="s">
        <v>238</v>
      </c>
    </row>
    <row r="16" spans="1:6">
      <c r="A16" s="198"/>
      <c r="B16" s="216" t="s">
        <v>196</v>
      </c>
      <c r="C16" s="220">
        <f t="shared" ref="C16:D16" si="0">C14+C15</f>
        <v>102069009</v>
      </c>
      <c r="D16" s="220">
        <f t="shared" si="0"/>
        <v>156907440</v>
      </c>
      <c r="E16" s="219"/>
      <c r="F16" s="210"/>
    </row>
    <row r="17" spans="1:6">
      <c r="A17" s="198"/>
      <c r="B17" s="216"/>
      <c r="C17" s="218">
        <v>0</v>
      </c>
      <c r="D17" s="218">
        <v>0</v>
      </c>
      <c r="E17" s="219" t="str">
        <f t="shared" ref="E17:E29" si="1">IF(ISERROR((ROUND((D17-C17)/C17,4))),"",IF(OR(ROUND((D17-C17)/C17,4)&gt;0.1,ROUND((D17-C17)/C17,4)&lt;-0.1),ROUND((D17-C17)/C17,4),""))</f>
        <v/>
      </c>
      <c r="F17" s="210"/>
    </row>
    <row r="18" spans="1:6" ht="150.75" customHeight="1">
      <c r="A18" s="198">
        <v>3</v>
      </c>
      <c r="B18" s="216" t="s">
        <v>197</v>
      </c>
      <c r="C18" s="218">
        <v>17929069</v>
      </c>
      <c r="D18" s="218">
        <v>22882596</v>
      </c>
      <c r="E18" s="219">
        <f t="shared" si="1"/>
        <v>0.27629999999999999</v>
      </c>
      <c r="F18" s="213" t="s">
        <v>239</v>
      </c>
    </row>
    <row r="19" spans="1:6" ht="38.25">
      <c r="A19" s="198">
        <v>4</v>
      </c>
      <c r="B19" s="216" t="s">
        <v>199</v>
      </c>
      <c r="C19" s="218">
        <v>60225386</v>
      </c>
      <c r="D19" s="218">
        <v>75832908</v>
      </c>
      <c r="E19" s="219">
        <f t="shared" si="1"/>
        <v>0.25919999999999999</v>
      </c>
      <c r="F19" s="210" t="s">
        <v>240</v>
      </c>
    </row>
    <row r="20" spans="1:6">
      <c r="A20" s="198"/>
      <c r="B20" s="216"/>
      <c r="C20" s="218">
        <v>0</v>
      </c>
      <c r="D20" s="218">
        <v>0</v>
      </c>
      <c r="E20" s="219" t="str">
        <f t="shared" si="1"/>
        <v/>
      </c>
      <c r="F20" s="210"/>
    </row>
    <row r="21" spans="1:6">
      <c r="A21" s="198">
        <v>5</v>
      </c>
      <c r="B21" s="216" t="s">
        <v>200</v>
      </c>
      <c r="C21" s="218">
        <v>0</v>
      </c>
      <c r="D21" s="218">
        <v>0</v>
      </c>
      <c r="E21" s="219" t="str">
        <f t="shared" si="1"/>
        <v/>
      </c>
      <c r="F21" s="210"/>
    </row>
    <row r="22" spans="1:6">
      <c r="A22" s="221">
        <v>5.0999999999999996</v>
      </c>
      <c r="B22" s="202" t="s">
        <v>201</v>
      </c>
      <c r="C22" s="218">
        <v>3706793</v>
      </c>
      <c r="D22" s="218">
        <v>4045108</v>
      </c>
      <c r="E22" s="219" t="str">
        <f t="shared" si="1"/>
        <v/>
      </c>
      <c r="F22" s="210"/>
    </row>
    <row r="23" spans="1:6" ht="25.5">
      <c r="A23" s="221">
        <v>5.2</v>
      </c>
      <c r="B23" s="202" t="s">
        <v>203</v>
      </c>
      <c r="C23" s="218">
        <v>18827026</v>
      </c>
      <c r="D23" s="218">
        <v>11959772</v>
      </c>
      <c r="E23" s="219">
        <f t="shared" si="1"/>
        <v>-0.36480000000000001</v>
      </c>
      <c r="F23" s="210" t="s">
        <v>241</v>
      </c>
    </row>
    <row r="24" spans="1:6">
      <c r="A24" s="221">
        <v>5.3</v>
      </c>
      <c r="B24" s="202" t="s">
        <v>205</v>
      </c>
      <c r="C24" s="218">
        <v>2908176</v>
      </c>
      <c r="D24" s="218">
        <v>5417582</v>
      </c>
      <c r="E24" s="219">
        <f t="shared" si="1"/>
        <v>0.8629</v>
      </c>
      <c r="F24" s="210" t="s">
        <v>206</v>
      </c>
    </row>
    <row r="25" spans="1:6" ht="25.5">
      <c r="A25" s="221">
        <v>5.4</v>
      </c>
      <c r="B25" s="202" t="s">
        <v>207</v>
      </c>
      <c r="C25" s="218">
        <v>3540640</v>
      </c>
      <c r="D25" s="218">
        <v>3290773</v>
      </c>
      <c r="E25" s="219" t="str">
        <f t="shared" si="1"/>
        <v/>
      </c>
      <c r="F25" s="210"/>
    </row>
    <row r="26" spans="1:6" ht="38.25">
      <c r="A26" s="221">
        <v>5.5</v>
      </c>
      <c r="B26" s="202" t="s">
        <v>209</v>
      </c>
      <c r="C26" s="218">
        <v>1870522</v>
      </c>
      <c r="D26" s="218">
        <v>1414660</v>
      </c>
      <c r="E26" s="219">
        <f t="shared" si="1"/>
        <v>-0.2437</v>
      </c>
      <c r="F26" s="210" t="s">
        <v>242</v>
      </c>
    </row>
    <row r="27" spans="1:6">
      <c r="A27" s="221">
        <v>5.6</v>
      </c>
      <c r="B27" s="202" t="s">
        <v>211</v>
      </c>
      <c r="C27" s="218">
        <v>0</v>
      </c>
      <c r="D27" s="218">
        <v>0</v>
      </c>
      <c r="E27" s="219" t="str">
        <f t="shared" si="1"/>
        <v/>
      </c>
      <c r="F27" s="210"/>
    </row>
    <row r="28" spans="1:6" ht="25.5">
      <c r="A28" s="221">
        <v>5.7</v>
      </c>
      <c r="B28" s="202" t="s">
        <v>212</v>
      </c>
      <c r="C28" s="218">
        <v>16050</v>
      </c>
      <c r="D28" s="218">
        <v>11950</v>
      </c>
      <c r="E28" s="219">
        <f t="shared" si="1"/>
        <v>-0.2555</v>
      </c>
      <c r="F28" s="210" t="s">
        <v>213</v>
      </c>
    </row>
    <row r="29" spans="1:6">
      <c r="A29" s="221" t="s">
        <v>187</v>
      </c>
      <c r="B29" s="202" t="s">
        <v>187</v>
      </c>
      <c r="C29" s="218">
        <v>0</v>
      </c>
      <c r="D29" s="218">
        <v>0</v>
      </c>
      <c r="E29" s="219" t="str">
        <f t="shared" si="1"/>
        <v/>
      </c>
      <c r="F29" s="210"/>
    </row>
    <row r="30" spans="1:6">
      <c r="A30" s="221"/>
      <c r="B30" s="216" t="s">
        <v>214</v>
      </c>
      <c r="C30" s="220">
        <f t="shared" ref="C30:D30" si="2">SUM(C22:C29)</f>
        <v>30869207</v>
      </c>
      <c r="D30" s="220">
        <f t="shared" si="2"/>
        <v>26139845</v>
      </c>
      <c r="E30" s="219"/>
      <c r="F30" s="210"/>
    </row>
    <row r="31" spans="1:6">
      <c r="A31" s="198">
        <v>6</v>
      </c>
      <c r="B31" s="216" t="s">
        <v>215</v>
      </c>
      <c r="C31" s="218">
        <v>0</v>
      </c>
      <c r="D31" s="218">
        <v>0</v>
      </c>
      <c r="E31" s="219" t="str">
        <f t="shared" ref="E31:E37" si="3">IF(ISERROR((ROUND((D31-C31)/C31,4))),"",IF(OR(ROUND((D31-C31)/C31,4)&gt;0.1,ROUND((D31-C31)/C31,4)&lt;-0.1),ROUND((D31-C31)/C31,4),""))</f>
        <v/>
      </c>
      <c r="F31" s="210"/>
    </row>
    <row r="32" spans="1:6">
      <c r="A32" s="221" t="s">
        <v>216</v>
      </c>
      <c r="B32" s="202" t="s">
        <v>217</v>
      </c>
      <c r="C32" s="218">
        <v>475928164</v>
      </c>
      <c r="D32" s="218">
        <v>496141597</v>
      </c>
      <c r="E32" s="219" t="str">
        <f t="shared" si="3"/>
        <v/>
      </c>
      <c r="F32" s="210"/>
    </row>
    <row r="33" spans="1:6">
      <c r="A33" s="221">
        <v>6.2</v>
      </c>
      <c r="B33" s="202" t="s">
        <v>218</v>
      </c>
      <c r="C33" s="218">
        <v>45976060</v>
      </c>
      <c r="D33" s="218">
        <v>49545166</v>
      </c>
      <c r="E33" s="219" t="str">
        <f t="shared" si="3"/>
        <v/>
      </c>
      <c r="F33" s="210"/>
    </row>
    <row r="34" spans="1:6" ht="25.5">
      <c r="A34" s="221">
        <v>6.3</v>
      </c>
      <c r="B34" s="202" t="s">
        <v>220</v>
      </c>
      <c r="C34" s="218">
        <v>14328328</v>
      </c>
      <c r="D34" s="218">
        <v>20532880</v>
      </c>
      <c r="E34" s="219">
        <f t="shared" si="3"/>
        <v>0.433</v>
      </c>
      <c r="F34" s="210" t="s">
        <v>221</v>
      </c>
    </row>
    <row r="35" spans="1:6" ht="25.5">
      <c r="A35" s="221">
        <v>6.4</v>
      </c>
      <c r="B35" s="202" t="s">
        <v>222</v>
      </c>
      <c r="C35" s="218">
        <v>2829675</v>
      </c>
      <c r="D35" s="218">
        <v>1712962</v>
      </c>
      <c r="E35" s="219">
        <f t="shared" si="3"/>
        <v>-0.39460000000000001</v>
      </c>
      <c r="F35" s="210" t="s">
        <v>243</v>
      </c>
    </row>
    <row r="36" spans="1:6">
      <c r="A36" s="221">
        <v>6.5</v>
      </c>
      <c r="B36" s="202" t="s">
        <v>224</v>
      </c>
      <c r="C36" s="218">
        <v>0</v>
      </c>
      <c r="D36" s="218">
        <v>0</v>
      </c>
      <c r="E36" s="219" t="str">
        <f t="shared" si="3"/>
        <v/>
      </c>
      <c r="F36" s="210"/>
    </row>
    <row r="37" spans="1:6" ht="25.5">
      <c r="A37" s="221">
        <v>6.6</v>
      </c>
      <c r="B37" s="202" t="s">
        <v>225</v>
      </c>
      <c r="C37" s="218">
        <v>8435389</v>
      </c>
      <c r="D37" s="218">
        <v>15087212</v>
      </c>
      <c r="E37" s="219">
        <f t="shared" si="3"/>
        <v>0.78859999999999997</v>
      </c>
      <c r="F37" s="210" t="s">
        <v>226</v>
      </c>
    </row>
    <row r="38" spans="1:6">
      <c r="A38" s="221"/>
      <c r="B38" s="216" t="s">
        <v>227</v>
      </c>
      <c r="C38" s="220">
        <f t="shared" ref="C38:D38" si="4">SUM(C32:C37)</f>
        <v>547497616</v>
      </c>
      <c r="D38" s="220">
        <f t="shared" si="4"/>
        <v>583019817</v>
      </c>
      <c r="E38" s="219"/>
      <c r="F38" s="210"/>
    </row>
    <row r="39" spans="1:6" s="222" customFormat="1" ht="51">
      <c r="A39" s="221">
        <v>7</v>
      </c>
      <c r="B39" s="202" t="s">
        <v>228</v>
      </c>
      <c r="C39" s="218">
        <v>0</v>
      </c>
      <c r="D39" s="218">
        <v>189838</v>
      </c>
      <c r="E39" s="219" t="str">
        <f>IF(ISERROR((ROUND((D39-C39)/C39,4))),"",IF(OR(ROUND((D39-C39)/C39,4)&gt;0.1,ROUND((D39-C39)/C39,4)&lt;-0.1),ROUND((D39-C39)/C39,4),""))</f>
        <v/>
      </c>
      <c r="F39" s="210" t="s">
        <v>244</v>
      </c>
    </row>
    <row r="40" spans="1:6">
      <c r="A40" s="221"/>
      <c r="B40" s="202"/>
      <c r="C40" s="218">
        <v>0</v>
      </c>
      <c r="D40" s="218">
        <v>0</v>
      </c>
      <c r="E40" s="223"/>
      <c r="F40" s="210"/>
    </row>
    <row r="41" spans="1:6">
      <c r="A41" s="221"/>
      <c r="B41" s="202"/>
      <c r="C41" s="218">
        <v>0</v>
      </c>
      <c r="D41" s="218">
        <v>0</v>
      </c>
      <c r="E41" s="223"/>
      <c r="F41" s="210"/>
    </row>
    <row r="42" spans="1:6">
      <c r="A42" s="224">
        <v>9.1</v>
      </c>
      <c r="B42" s="195" t="s">
        <v>230</v>
      </c>
      <c r="C42" s="218">
        <v>23189317</v>
      </c>
      <c r="D42" s="218">
        <v>22552770</v>
      </c>
      <c r="E42" s="223"/>
      <c r="F42" s="210"/>
    </row>
    <row r="43" spans="1:6" ht="13.5" customHeight="1">
      <c r="A43" s="221"/>
      <c r="B43" s="195"/>
      <c r="C43" s="218">
        <v>0</v>
      </c>
      <c r="D43" s="218">
        <v>0</v>
      </c>
      <c r="E43" s="223"/>
      <c r="F43" s="210"/>
    </row>
    <row r="44" spans="1:6" ht="25.5">
      <c r="A44" s="221">
        <v>10</v>
      </c>
      <c r="B44" s="216" t="s">
        <v>231</v>
      </c>
      <c r="C44" s="218">
        <v>33386581</v>
      </c>
      <c r="D44" s="218">
        <v>41295966</v>
      </c>
      <c r="E44" s="219">
        <f>IF(ISERROR((ROUND((D44-C44)/C44,4))),"",IF(OR(ROUND((D44-C44)/C44,4)&gt;0.1,ROUND((D44-C44)/C44,4)&lt;-0.1),ROUND((D44-C44)/C44,4),""))</f>
        <v>0.2369</v>
      </c>
      <c r="F44" s="210" t="s">
        <v>245</v>
      </c>
    </row>
    <row r="45" spans="1:6">
      <c r="A45" s="221">
        <v>11</v>
      </c>
      <c r="B45" s="216" t="s">
        <v>232</v>
      </c>
      <c r="C45" s="220">
        <f t="shared" ref="C45:D45" si="5">C11+C16+C18+C19+C30+C38+C39+C42+C44</f>
        <v>828700293</v>
      </c>
      <c r="D45" s="220">
        <f t="shared" si="5"/>
        <v>978591674</v>
      </c>
      <c r="E45" s="202"/>
      <c r="F45" s="210"/>
    </row>
    <row r="46" spans="1:6">
      <c r="A46" s="221">
        <v>12</v>
      </c>
      <c r="B46" s="216" t="s">
        <v>233</v>
      </c>
      <c r="C46" s="218">
        <v>15847350</v>
      </c>
      <c r="D46" s="218">
        <v>28122631</v>
      </c>
      <c r="E46" s="219">
        <f>IF(ISERROR((ROUND((D46-C46)/C46,4))),"",IF(OR(ROUND((D46-C46)/C46,4)&gt;0.1,ROUND((D46-C46)/C46,4)&lt;-0.1),ROUND((D46-C46)/C46,4),""))</f>
        <v>0.77459999999999996</v>
      </c>
      <c r="F46" s="210"/>
    </row>
    <row r="47" spans="1:6">
      <c r="A47" s="221">
        <v>13</v>
      </c>
      <c r="B47" s="216" t="s">
        <v>234</v>
      </c>
      <c r="C47" s="220">
        <f t="shared" ref="C47:D47" si="6">C45-C46</f>
        <v>812852943</v>
      </c>
      <c r="D47" s="220">
        <f t="shared" si="6"/>
        <v>950469043</v>
      </c>
      <c r="E47" s="202"/>
      <c r="F47" s="210"/>
    </row>
    <row r="48" spans="1:6" ht="38.25">
      <c r="A48" s="224">
        <v>14</v>
      </c>
      <c r="B48" s="202" t="s">
        <v>235</v>
      </c>
      <c r="C48" s="218"/>
      <c r="D48" s="218"/>
      <c r="E48" s="202"/>
      <c r="F48" s="210"/>
    </row>
  </sheetData>
  <printOptions horizontalCentered="1"/>
  <pageMargins left="0.47244094488188981" right="0.74803149606299213" top="0.55000000000000004" bottom="0.55118110236220474" header="0.62" footer="0.51181102362204722"/>
  <pageSetup paperSize="9" scale="71" fitToHeight="4"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2:F48"/>
  <sheetViews>
    <sheetView view="pageBreakPreview" zoomScaleSheetLayoutView="100" workbookViewId="0">
      <pane xSplit="2" ySplit="8" topLeftCell="C9" activePane="bottomRight" state="frozen"/>
      <selection activeCell="H26" sqref="H26"/>
      <selection pane="topRight" activeCell="H26" sqref="H26"/>
      <selection pane="bottomLeft" activeCell="H26" sqref="H26"/>
      <selection pane="bottomRight" activeCell="H26" sqref="H26"/>
    </sheetView>
  </sheetViews>
  <sheetFormatPr defaultRowHeight="12.75"/>
  <cols>
    <col min="1" max="1" width="9" style="225" customWidth="1"/>
    <col min="2" max="2" width="54.83203125" style="178" customWidth="1"/>
    <col min="3" max="3" width="18.1640625" style="178" customWidth="1"/>
    <col min="4" max="4" width="16.83203125" style="178" customWidth="1"/>
    <col min="5" max="5" width="9.33203125" style="181"/>
    <col min="6" max="6" width="49.5" style="181" customWidth="1"/>
    <col min="7" max="16384" width="9.33203125" style="178"/>
  </cols>
  <sheetData>
    <row r="2" spans="1:6" ht="15.75">
      <c r="B2" s="182" t="s">
        <v>180</v>
      </c>
      <c r="C2" s="184"/>
      <c r="D2" s="184"/>
    </row>
    <row r="3" spans="1:6" ht="15">
      <c r="B3" s="185" t="s">
        <v>181</v>
      </c>
      <c r="C3" s="185"/>
      <c r="D3" s="185"/>
    </row>
    <row r="4" spans="1:6" ht="4.5" customHeight="1">
      <c r="B4" s="185"/>
      <c r="C4" s="188"/>
      <c r="D4" s="188"/>
    </row>
    <row r="5" spans="1:6" ht="15">
      <c r="B5" s="189" t="s">
        <v>182</v>
      </c>
      <c r="C5" s="189" t="s">
        <v>183</v>
      </c>
      <c r="D5" s="190"/>
    </row>
    <row r="6" spans="1:6" ht="15">
      <c r="B6" s="189"/>
      <c r="C6" s="190"/>
      <c r="D6" s="190"/>
    </row>
    <row r="7" spans="1:6" ht="6.75" customHeight="1"/>
    <row r="8" spans="1:6" s="197" customFormat="1" ht="24" customHeight="1">
      <c r="A8" s="204" t="s">
        <v>184</v>
      </c>
      <c r="B8" s="192" t="s">
        <v>185</v>
      </c>
      <c r="C8" s="194" t="s">
        <v>76</v>
      </c>
      <c r="D8" s="194" t="s">
        <v>63</v>
      </c>
      <c r="E8" s="196" t="s">
        <v>63</v>
      </c>
      <c r="F8" s="196" t="s">
        <v>186</v>
      </c>
    </row>
    <row r="9" spans="1:6">
      <c r="A9" s="226" t="s">
        <v>187</v>
      </c>
      <c r="B9" s="199">
        <v>1</v>
      </c>
      <c r="C9" s="198"/>
      <c r="D9" s="198"/>
      <c r="E9" s="202"/>
      <c r="F9" s="202"/>
    </row>
    <row r="10" spans="1:6">
      <c r="A10" s="226" t="s">
        <v>188</v>
      </c>
      <c r="B10" s="216" t="s">
        <v>189</v>
      </c>
      <c r="C10" s="217"/>
      <c r="D10" s="217"/>
      <c r="E10" s="202"/>
      <c r="F10" s="202"/>
    </row>
    <row r="11" spans="1:6" ht="51">
      <c r="A11" s="226">
        <v>1</v>
      </c>
      <c r="B11" s="204" t="s">
        <v>190</v>
      </c>
      <c r="C11" s="205">
        <v>49770494</v>
      </c>
      <c r="D11" s="205">
        <v>34839912</v>
      </c>
      <c r="E11" s="227">
        <f>IF(ISERROR((ROUND((D11-C11)/C11,4))),"",IF(OR(ROUND((D11-C11)/C11,4)&gt;0.1,ROUND((D11-C11)/C11,4)&lt;-0.1),ROUND((D11-C11)/C11,4),""))</f>
        <v>-0.3</v>
      </c>
      <c r="F11" s="228" t="s">
        <v>246</v>
      </c>
    </row>
    <row r="12" spans="1:6">
      <c r="A12" s="226"/>
      <c r="B12" s="204"/>
      <c r="C12" s="205">
        <v>0</v>
      </c>
      <c r="D12" s="205">
        <v>0</v>
      </c>
      <c r="E12" s="227" t="str">
        <f>IF(ISERROR((ROUND((D12-C12)/C12,4))),"",IF(OR(ROUND((D12-C12)/C12,4)&gt;0.1,ROUND((D12-C12)/C12,4)&lt;-0.1),ROUND((D12-C12)/C12,4),""))</f>
        <v/>
      </c>
      <c r="F12" s="228"/>
    </row>
    <row r="13" spans="1:6">
      <c r="A13" s="226">
        <v>2</v>
      </c>
      <c r="B13" s="204" t="s">
        <v>192</v>
      </c>
      <c r="C13" s="205">
        <v>0</v>
      </c>
      <c r="D13" s="205">
        <v>0</v>
      </c>
      <c r="E13" s="227" t="str">
        <f>IF(ISERROR((ROUND((D13-C13)/C13,4))),"",IF(OR(ROUND((D13-C13)/C13,4)&gt;0.1,ROUND((D13-C13)/C13,4)&lt;-0.1),ROUND((D13-C13)/C13,4),""))</f>
        <v/>
      </c>
      <c r="F13" s="228"/>
    </row>
    <row r="14" spans="1:6" ht="51">
      <c r="A14" s="226">
        <v>2.1</v>
      </c>
      <c r="B14" s="204" t="s">
        <v>193</v>
      </c>
      <c r="C14" s="205">
        <v>95713743</v>
      </c>
      <c r="D14" s="205">
        <v>194837064</v>
      </c>
      <c r="E14" s="227">
        <f>IF(ISERROR((ROUND((D14-C14)/C14,4))),"",IF(OR(ROUND((D14-C14)/C14,4)&gt;0.1,ROUND((D14-C14)/C14,4)&lt;-0.1),ROUND((D14-C14)/C14,4),""))</f>
        <v>1.0356000000000001</v>
      </c>
      <c r="F14" s="228" t="s">
        <v>247</v>
      </c>
    </row>
    <row r="15" spans="1:6">
      <c r="A15" s="226">
        <v>2.2000000000000002</v>
      </c>
      <c r="B15" s="204" t="s">
        <v>195</v>
      </c>
      <c r="C15" s="205">
        <v>61193697</v>
      </c>
      <c r="D15" s="205">
        <v>58165585</v>
      </c>
      <c r="E15" s="227" t="str">
        <f>IF(ISERROR((ROUND((D15-C15)/C15,4))),"",IF(OR(ROUND((D15-C15)/C15,4)&gt;0.1,ROUND((D15-C15)/C15,4)&lt;-0.1),ROUND((D15-C15)/C15,4),""))</f>
        <v/>
      </c>
      <c r="F15" s="228"/>
    </row>
    <row r="16" spans="1:6">
      <c r="A16" s="226"/>
      <c r="B16" s="204" t="s">
        <v>196</v>
      </c>
      <c r="C16" s="211">
        <f t="shared" ref="C16:D16" si="0">C14+C15</f>
        <v>156907440</v>
      </c>
      <c r="D16" s="211">
        <f t="shared" si="0"/>
        <v>253002649</v>
      </c>
      <c r="E16" s="227"/>
      <c r="F16" s="228"/>
    </row>
    <row r="17" spans="1:6">
      <c r="A17" s="226"/>
      <c r="B17" s="204"/>
      <c r="C17" s="205">
        <v>0</v>
      </c>
      <c r="D17" s="205">
        <v>0</v>
      </c>
      <c r="E17" s="227" t="str">
        <f t="shared" ref="E17:E29" si="1">IF(ISERROR((ROUND((D17-C17)/C17,4))),"",IF(OR(ROUND((D17-C17)/C17,4)&gt;0.1,ROUND((D17-C17)/C17,4)&lt;-0.1),ROUND((D17-C17)/C17,4),""))</f>
        <v/>
      </c>
      <c r="F17" s="228"/>
    </row>
    <row r="18" spans="1:6" ht="219" customHeight="1">
      <c r="A18" s="226">
        <v>3</v>
      </c>
      <c r="B18" s="204" t="s">
        <v>197</v>
      </c>
      <c r="C18" s="205">
        <v>22882596</v>
      </c>
      <c r="D18" s="205">
        <v>32493877</v>
      </c>
      <c r="E18" s="227">
        <f t="shared" si="1"/>
        <v>0.42</v>
      </c>
      <c r="F18" s="228" t="s">
        <v>248</v>
      </c>
    </row>
    <row r="19" spans="1:6">
      <c r="A19" s="226">
        <v>4</v>
      </c>
      <c r="B19" s="204" t="s">
        <v>199</v>
      </c>
      <c r="C19" s="205">
        <v>75832908</v>
      </c>
      <c r="D19" s="205">
        <v>83314390</v>
      </c>
      <c r="E19" s="227" t="str">
        <f t="shared" si="1"/>
        <v/>
      </c>
      <c r="F19" s="228"/>
    </row>
    <row r="20" spans="1:6">
      <c r="A20" s="226"/>
      <c r="B20" s="204"/>
      <c r="C20" s="205">
        <v>0</v>
      </c>
      <c r="D20" s="205">
        <v>0</v>
      </c>
      <c r="E20" s="227" t="str">
        <f t="shared" si="1"/>
        <v/>
      </c>
      <c r="F20" s="228"/>
    </row>
    <row r="21" spans="1:6">
      <c r="A21" s="226">
        <v>5</v>
      </c>
      <c r="B21" s="204" t="s">
        <v>200</v>
      </c>
      <c r="C21" s="205">
        <v>0</v>
      </c>
      <c r="D21" s="205">
        <v>0</v>
      </c>
      <c r="E21" s="227" t="str">
        <f t="shared" si="1"/>
        <v/>
      </c>
      <c r="F21" s="228"/>
    </row>
    <row r="22" spans="1:6">
      <c r="A22" s="229">
        <v>5.0999999999999996</v>
      </c>
      <c r="B22" s="207" t="s">
        <v>201</v>
      </c>
      <c r="C22" s="205">
        <v>4045108</v>
      </c>
      <c r="D22" s="205">
        <v>4775729</v>
      </c>
      <c r="E22" s="227">
        <f t="shared" si="1"/>
        <v>0.18060000000000001</v>
      </c>
      <c r="F22" s="228" t="s">
        <v>202</v>
      </c>
    </row>
    <row r="23" spans="1:6" ht="25.5">
      <c r="A23" s="229">
        <v>5.2</v>
      </c>
      <c r="B23" s="207" t="s">
        <v>203</v>
      </c>
      <c r="C23" s="205">
        <v>11959772</v>
      </c>
      <c r="D23" s="205">
        <v>13843745</v>
      </c>
      <c r="E23" s="227">
        <f t="shared" si="1"/>
        <v>0.1575</v>
      </c>
      <c r="F23" s="228" t="s">
        <v>249</v>
      </c>
    </row>
    <row r="24" spans="1:6">
      <c r="A24" s="229">
        <v>5.3</v>
      </c>
      <c r="B24" s="207" t="s">
        <v>205</v>
      </c>
      <c r="C24" s="205">
        <v>5417582</v>
      </c>
      <c r="D24" s="205">
        <v>4268315</v>
      </c>
      <c r="E24" s="227">
        <f t="shared" si="1"/>
        <v>-0.21210000000000001</v>
      </c>
      <c r="F24" s="228" t="s">
        <v>206</v>
      </c>
    </row>
    <row r="25" spans="1:6">
      <c r="A25" s="229">
        <v>5.4</v>
      </c>
      <c r="B25" s="207" t="s">
        <v>207</v>
      </c>
      <c r="C25" s="205">
        <v>3290773</v>
      </c>
      <c r="D25" s="205">
        <v>3239156</v>
      </c>
      <c r="E25" s="227" t="str">
        <f t="shared" si="1"/>
        <v/>
      </c>
      <c r="F25" s="228"/>
    </row>
    <row r="26" spans="1:6">
      <c r="A26" s="229">
        <v>5.5</v>
      </c>
      <c r="B26" s="207" t="s">
        <v>209</v>
      </c>
      <c r="C26" s="205">
        <v>1414660</v>
      </c>
      <c r="D26" s="205">
        <v>1432925</v>
      </c>
      <c r="E26" s="227" t="str">
        <f t="shared" si="1"/>
        <v/>
      </c>
      <c r="F26" s="228"/>
    </row>
    <row r="27" spans="1:6">
      <c r="A27" s="229">
        <v>5.6</v>
      </c>
      <c r="B27" s="207" t="s">
        <v>211</v>
      </c>
      <c r="C27" s="205">
        <v>0</v>
      </c>
      <c r="D27" s="205">
        <v>0</v>
      </c>
      <c r="E27" s="227" t="str">
        <f t="shared" si="1"/>
        <v/>
      </c>
      <c r="F27" s="228"/>
    </row>
    <row r="28" spans="1:6" ht="25.5">
      <c r="A28" s="229">
        <v>5.7</v>
      </c>
      <c r="B28" s="207" t="s">
        <v>212</v>
      </c>
      <c r="C28" s="205">
        <v>11950</v>
      </c>
      <c r="D28" s="205">
        <v>9000</v>
      </c>
      <c r="E28" s="227">
        <f t="shared" si="1"/>
        <v>-0.24690000000000001</v>
      </c>
      <c r="F28" s="210" t="s">
        <v>213</v>
      </c>
    </row>
    <row r="29" spans="1:6">
      <c r="A29" s="229" t="s">
        <v>187</v>
      </c>
      <c r="B29" s="207" t="s">
        <v>187</v>
      </c>
      <c r="C29" s="205">
        <v>0</v>
      </c>
      <c r="D29" s="205">
        <v>0</v>
      </c>
      <c r="E29" s="227" t="str">
        <f t="shared" si="1"/>
        <v/>
      </c>
      <c r="F29" s="228"/>
    </row>
    <row r="30" spans="1:6">
      <c r="A30" s="229"/>
      <c r="B30" s="204" t="s">
        <v>214</v>
      </c>
      <c r="C30" s="211">
        <f t="shared" ref="C30:D30" si="2">SUM(C22:C29)</f>
        <v>26139845</v>
      </c>
      <c r="D30" s="211">
        <f t="shared" si="2"/>
        <v>27568870</v>
      </c>
      <c r="E30" s="227"/>
      <c r="F30" s="228"/>
    </row>
    <row r="31" spans="1:6">
      <c r="A31" s="226">
        <v>6</v>
      </c>
      <c r="B31" s="204" t="s">
        <v>215</v>
      </c>
      <c r="C31" s="205">
        <v>0</v>
      </c>
      <c r="D31" s="205">
        <v>0</v>
      </c>
      <c r="E31" s="227" t="str">
        <f t="shared" ref="E31:E37" si="3">IF(ISERROR((ROUND((D31-C31)/C31,4))),"",IF(OR(ROUND((D31-C31)/C31,4)&gt;0.1,ROUND((D31-C31)/C31,4)&lt;-0.1),ROUND((D31-C31)/C31,4),""))</f>
        <v/>
      </c>
      <c r="F31" s="228"/>
    </row>
    <row r="32" spans="1:6">
      <c r="A32" s="229" t="s">
        <v>216</v>
      </c>
      <c r="B32" s="207" t="s">
        <v>217</v>
      </c>
      <c r="C32" s="205">
        <v>496141597</v>
      </c>
      <c r="D32" s="205">
        <v>530499817</v>
      </c>
      <c r="E32" s="227" t="str">
        <f t="shared" si="3"/>
        <v/>
      </c>
      <c r="F32" s="228"/>
    </row>
    <row r="33" spans="1:6">
      <c r="A33" s="229">
        <v>6.2</v>
      </c>
      <c r="B33" s="207" t="s">
        <v>218</v>
      </c>
      <c r="C33" s="205">
        <v>49545166</v>
      </c>
      <c r="D33" s="205">
        <v>47636101</v>
      </c>
      <c r="E33" s="227" t="str">
        <f t="shared" si="3"/>
        <v/>
      </c>
      <c r="F33" s="228"/>
    </row>
    <row r="34" spans="1:6">
      <c r="A34" s="229">
        <v>6.3</v>
      </c>
      <c r="B34" s="207" t="s">
        <v>220</v>
      </c>
      <c r="C34" s="205">
        <v>20532880</v>
      </c>
      <c r="D34" s="205">
        <v>22036278</v>
      </c>
      <c r="E34" s="227" t="str">
        <f t="shared" si="3"/>
        <v/>
      </c>
      <c r="F34" s="228"/>
    </row>
    <row r="35" spans="1:6" ht="25.5">
      <c r="A35" s="229">
        <v>6.4</v>
      </c>
      <c r="B35" s="207" t="s">
        <v>222</v>
      </c>
      <c r="C35" s="205">
        <v>1712962</v>
      </c>
      <c r="D35" s="205">
        <v>835921</v>
      </c>
      <c r="E35" s="227">
        <f t="shared" si="3"/>
        <v>-0.51200000000000001</v>
      </c>
      <c r="F35" s="210" t="s">
        <v>250</v>
      </c>
    </row>
    <row r="36" spans="1:6">
      <c r="A36" s="229">
        <v>6.5</v>
      </c>
      <c r="B36" s="207" t="s">
        <v>224</v>
      </c>
      <c r="C36" s="205">
        <v>0</v>
      </c>
      <c r="D36" s="205">
        <v>0</v>
      </c>
      <c r="E36" s="227" t="str">
        <f t="shared" si="3"/>
        <v/>
      </c>
      <c r="F36" s="228"/>
    </row>
    <row r="37" spans="1:6" ht="25.5">
      <c r="A37" s="229">
        <v>6.6</v>
      </c>
      <c r="B37" s="207" t="s">
        <v>225</v>
      </c>
      <c r="C37" s="205">
        <v>15087212</v>
      </c>
      <c r="D37" s="205">
        <v>16855448</v>
      </c>
      <c r="E37" s="227">
        <f t="shared" si="3"/>
        <v>0.1172</v>
      </c>
      <c r="F37" s="210" t="s">
        <v>226</v>
      </c>
    </row>
    <row r="38" spans="1:6">
      <c r="A38" s="229"/>
      <c r="B38" s="204" t="s">
        <v>227</v>
      </c>
      <c r="C38" s="211">
        <f t="shared" ref="C38:D38" si="4">SUM(C32:C37)</f>
        <v>583019817</v>
      </c>
      <c r="D38" s="211">
        <f t="shared" si="4"/>
        <v>617863565</v>
      </c>
      <c r="E38" s="227"/>
      <c r="F38" s="228"/>
    </row>
    <row r="39" spans="1:6" s="222" customFormat="1" ht="51">
      <c r="A39" s="229">
        <v>7</v>
      </c>
      <c r="B39" s="207" t="s">
        <v>228</v>
      </c>
      <c r="C39" s="205">
        <v>189838</v>
      </c>
      <c r="D39" s="205">
        <v>0</v>
      </c>
      <c r="E39" s="227">
        <f>IF(ISERROR((ROUND((D39-C39)/C39,4))),"",IF(OR(ROUND((D39-C39)/C39,4)&gt;0.1,ROUND((D39-C39)/C39,4)&lt;-0.1),ROUND((D39-C39)/C39,4),""))</f>
        <v>-1</v>
      </c>
      <c r="F39" s="228" t="s">
        <v>251</v>
      </c>
    </row>
    <row r="40" spans="1:6">
      <c r="A40" s="229"/>
      <c r="B40" s="207"/>
      <c r="C40" s="205">
        <v>0</v>
      </c>
      <c r="D40" s="205">
        <v>0</v>
      </c>
      <c r="E40" s="230"/>
      <c r="F40" s="228"/>
    </row>
    <row r="41" spans="1:6">
      <c r="A41" s="229"/>
      <c r="B41" s="207"/>
      <c r="C41" s="205">
        <v>0</v>
      </c>
      <c r="D41" s="205">
        <v>0</v>
      </c>
      <c r="E41" s="230"/>
      <c r="F41" s="228"/>
    </row>
    <row r="42" spans="1:6">
      <c r="A42" s="206">
        <v>9.1</v>
      </c>
      <c r="B42" s="207" t="s">
        <v>230</v>
      </c>
      <c r="C42" s="205">
        <v>22552770</v>
      </c>
      <c r="D42" s="205">
        <v>22541510</v>
      </c>
      <c r="E42" s="230"/>
      <c r="F42" s="228"/>
    </row>
    <row r="43" spans="1:6" ht="13.5" customHeight="1">
      <c r="A43" s="229"/>
      <c r="B43" s="207"/>
      <c r="C43" s="205">
        <v>0</v>
      </c>
      <c r="D43" s="205">
        <v>0</v>
      </c>
      <c r="E43" s="230"/>
      <c r="F43" s="228"/>
    </row>
    <row r="44" spans="1:6" ht="25.5">
      <c r="A44" s="229">
        <v>10</v>
      </c>
      <c r="B44" s="204" t="s">
        <v>231</v>
      </c>
      <c r="C44" s="205">
        <v>41295966</v>
      </c>
      <c r="D44" s="205">
        <v>103909272</v>
      </c>
      <c r="E44" s="227">
        <f>IF(ISERROR((ROUND((D44-C44)/C44,4))),"",IF(OR(ROUND((D44-C44)/C44,4)&gt;0.1,ROUND((D44-C44)/C44,4)&lt;-0.1),ROUND((D44-C44)/C44,4),""))</f>
        <v>1.5162</v>
      </c>
      <c r="F44" s="228" t="s">
        <v>252</v>
      </c>
    </row>
    <row r="45" spans="1:6">
      <c r="A45" s="229">
        <v>11</v>
      </c>
      <c r="B45" s="204" t="s">
        <v>232</v>
      </c>
      <c r="C45" s="211">
        <f t="shared" ref="C45:D45" si="5">C11+C16+C18+C19+C30+C38+C39+C42+C44</f>
        <v>978591674</v>
      </c>
      <c r="D45" s="211">
        <f t="shared" si="5"/>
        <v>1175534045</v>
      </c>
      <c r="E45" s="207"/>
      <c r="F45" s="228"/>
    </row>
    <row r="46" spans="1:6">
      <c r="A46" s="229">
        <v>12</v>
      </c>
      <c r="B46" s="204" t="s">
        <v>233</v>
      </c>
      <c r="C46" s="205">
        <v>28122631</v>
      </c>
      <c r="D46" s="205">
        <v>26500879</v>
      </c>
      <c r="E46" s="227" t="str">
        <f>IF(ISERROR((ROUND((D46-C46)/C46,4))),"",IF(OR(ROUND((D46-C46)/C46,4)&gt;0.1,ROUND((D46-C46)/C46,4)&lt;-0.1),ROUND((D46-C46)/C46,4),""))</f>
        <v/>
      </c>
      <c r="F46" s="228"/>
    </row>
    <row r="47" spans="1:6">
      <c r="A47" s="229">
        <v>13</v>
      </c>
      <c r="B47" s="204" t="s">
        <v>234</v>
      </c>
      <c r="C47" s="211">
        <f t="shared" ref="C47:D47" si="6">C45-C46</f>
        <v>950469043</v>
      </c>
      <c r="D47" s="211">
        <f t="shared" si="6"/>
        <v>1149033166</v>
      </c>
      <c r="E47" s="207"/>
      <c r="F47" s="228"/>
    </row>
    <row r="48" spans="1:6" ht="38.25">
      <c r="A48" s="206">
        <v>14</v>
      </c>
      <c r="B48" s="207" t="s">
        <v>235</v>
      </c>
      <c r="C48" s="205"/>
      <c r="D48" s="205"/>
      <c r="E48" s="207"/>
      <c r="F48" s="228"/>
    </row>
  </sheetData>
  <printOptions horizontalCentered="1"/>
  <pageMargins left="0.56000000000000005" right="0.43" top="0.44" bottom="0.55118110236220474" header="0.61" footer="0.51181102362204722"/>
  <pageSetup paperSize="9" scale="6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48"/>
  <sheetViews>
    <sheetView view="pageBreakPreview" zoomScaleSheetLayoutView="100" workbookViewId="0">
      <pane xSplit="2" ySplit="8" topLeftCell="C9" activePane="bottomRight" state="frozen"/>
      <selection activeCell="H26" sqref="H26"/>
      <selection pane="topRight" activeCell="H26" sqref="H26"/>
      <selection pane="bottomLeft" activeCell="H26" sqref="H26"/>
      <selection pane="bottomRight" activeCell="H26" sqref="H26"/>
    </sheetView>
  </sheetViews>
  <sheetFormatPr defaultRowHeight="12.75"/>
  <cols>
    <col min="1" max="1" width="9" style="177" customWidth="1"/>
    <col min="2" max="2" width="43.5" style="178" customWidth="1"/>
    <col min="3" max="3" width="17.1640625" style="178" customWidth="1"/>
    <col min="4" max="4" width="17.5" style="178" customWidth="1"/>
    <col min="5" max="5" width="9.6640625" style="181" customWidth="1"/>
    <col min="6" max="6" width="43.1640625" style="181" customWidth="1"/>
    <col min="7" max="16384" width="9.33203125" style="178"/>
  </cols>
  <sheetData>
    <row r="1" spans="1:6" ht="8.25" customHeight="1"/>
    <row r="2" spans="1:6" ht="15.75">
      <c r="B2" s="182" t="s">
        <v>180</v>
      </c>
      <c r="C2" s="184"/>
    </row>
    <row r="3" spans="1:6" ht="15">
      <c r="B3" s="185" t="s">
        <v>181</v>
      </c>
      <c r="C3" s="185"/>
      <c r="D3" s="185"/>
    </row>
    <row r="4" spans="1:6" ht="4.5" customHeight="1">
      <c r="B4" s="185"/>
      <c r="C4" s="188"/>
    </row>
    <row r="5" spans="1:6" ht="15">
      <c r="B5" s="189" t="s">
        <v>182</v>
      </c>
      <c r="C5" s="189" t="s">
        <v>183</v>
      </c>
    </row>
    <row r="6" spans="1:6" ht="6.75" customHeight="1">
      <c r="B6" s="189"/>
      <c r="C6" s="190"/>
    </row>
    <row r="7" spans="1:6" ht="3.75" customHeight="1"/>
    <row r="8" spans="1:6" s="197" customFormat="1" ht="24" customHeight="1">
      <c r="A8" s="192" t="s">
        <v>184</v>
      </c>
      <c r="B8" s="192" t="s">
        <v>185</v>
      </c>
      <c r="C8" s="194" t="s">
        <v>63</v>
      </c>
      <c r="D8" s="194" t="s">
        <v>64</v>
      </c>
      <c r="E8" s="196" t="s">
        <v>64</v>
      </c>
      <c r="F8" s="196" t="s">
        <v>186</v>
      </c>
    </row>
    <row r="9" spans="1:6">
      <c r="A9" s="198" t="s">
        <v>187</v>
      </c>
      <c r="B9" s="199">
        <v>1</v>
      </c>
      <c r="C9" s="198"/>
      <c r="D9" s="217"/>
      <c r="E9" s="202"/>
      <c r="F9" s="202"/>
    </row>
    <row r="10" spans="1:6">
      <c r="A10" s="198" t="s">
        <v>188</v>
      </c>
      <c r="B10" s="216" t="s">
        <v>189</v>
      </c>
      <c r="C10" s="217"/>
      <c r="D10" s="217"/>
      <c r="E10" s="202"/>
      <c r="F10" s="202"/>
    </row>
    <row r="11" spans="1:6" ht="63.75">
      <c r="A11" s="198">
        <v>1</v>
      </c>
      <c r="B11" s="204" t="s">
        <v>190</v>
      </c>
      <c r="C11" s="205">
        <v>34839912</v>
      </c>
      <c r="D11" s="205">
        <v>55846125</v>
      </c>
      <c r="E11" s="227">
        <f>IF(ISERROR((ROUND((D11-C11)/C11,4))),"",IF(OR(ROUND((D11-C11)/C11,4)&gt;0.1,ROUND((D11-C11)/C11,4)&lt;-0.1),ROUND((D11-C11)/C11,4),""))</f>
        <v>0.60289999999999999</v>
      </c>
      <c r="F11" s="231" t="s">
        <v>253</v>
      </c>
    </row>
    <row r="12" spans="1:6" ht="8.25" customHeight="1">
      <c r="A12" s="198"/>
      <c r="B12" s="204"/>
      <c r="C12" s="205">
        <v>0</v>
      </c>
      <c r="D12" s="205">
        <v>0</v>
      </c>
      <c r="E12" s="227" t="str">
        <f>IF(ISERROR((ROUND((D12-C12)/C12,4))),"",IF(OR(ROUND((D12-C12)/C12,4)&gt;0.1,ROUND((D12-C12)/C12,4)&lt;-0.1),ROUND((D12-C12)/C12,4),""))</f>
        <v/>
      </c>
      <c r="F12" s="231"/>
    </row>
    <row r="13" spans="1:6">
      <c r="A13" s="198">
        <v>2</v>
      </c>
      <c r="B13" s="204" t="s">
        <v>192</v>
      </c>
      <c r="C13" s="205">
        <v>0</v>
      </c>
      <c r="D13" s="205">
        <v>0</v>
      </c>
      <c r="E13" s="227" t="str">
        <f>IF(ISERROR((ROUND((D13-C13)/C13,4))),"",IF(OR(ROUND((D13-C13)/C13,4)&gt;0.1,ROUND((D13-C13)/C13,4)&lt;-0.1),ROUND((D13-C13)/C13,4),""))</f>
        <v/>
      </c>
      <c r="F13" s="231"/>
    </row>
    <row r="14" spans="1:6" ht="46.5" customHeight="1">
      <c r="A14" s="198">
        <v>2.1</v>
      </c>
      <c r="B14" s="204" t="s">
        <v>193</v>
      </c>
      <c r="C14" s="205">
        <v>194837064</v>
      </c>
      <c r="D14" s="205">
        <v>125259134</v>
      </c>
      <c r="E14" s="227">
        <f>IF(ISERROR((ROUND((D14-C14)/C14,4))),"",IF(OR(ROUND((D14-C14)/C14,4)&gt;0.1,ROUND((D14-C14)/C14,4)&lt;-0.1),ROUND((D14-C14)/C14,4),""))</f>
        <v>-0.35709999999999997</v>
      </c>
      <c r="F14" s="231" t="s">
        <v>254</v>
      </c>
    </row>
    <row r="15" spans="1:6" ht="45" customHeight="1">
      <c r="A15" s="198">
        <v>2.2000000000000002</v>
      </c>
      <c r="B15" s="204" t="s">
        <v>195</v>
      </c>
      <c r="C15" s="205">
        <v>58165585</v>
      </c>
      <c r="D15" s="205">
        <v>94910115</v>
      </c>
      <c r="E15" s="227">
        <f>IF(ISERROR((ROUND((D15-C15)/C15,4))),"",IF(OR(ROUND((D15-C15)/C15,4)&gt;0.1,ROUND((D15-C15)/C15,4)&lt;-0.1),ROUND((D15-C15)/C15,4),""))</f>
        <v>0.63170000000000004</v>
      </c>
      <c r="F15" s="231" t="s">
        <v>255</v>
      </c>
    </row>
    <row r="16" spans="1:6">
      <c r="A16" s="198"/>
      <c r="B16" s="204" t="s">
        <v>196</v>
      </c>
      <c r="C16" s="211">
        <f t="shared" ref="C16:D16" si="0">C14+C15</f>
        <v>253002649</v>
      </c>
      <c r="D16" s="211">
        <f t="shared" si="0"/>
        <v>220169249</v>
      </c>
      <c r="E16" s="227"/>
      <c r="F16" s="231"/>
    </row>
    <row r="17" spans="1:6" ht="5.25" customHeight="1">
      <c r="A17" s="198"/>
      <c r="B17" s="204"/>
      <c r="C17" s="205">
        <v>0</v>
      </c>
      <c r="D17" s="205">
        <v>0</v>
      </c>
      <c r="E17" s="227" t="str">
        <f t="shared" ref="E17:E29" si="1">IF(ISERROR((ROUND((D17-C17)/C17,4))),"",IF(OR(ROUND((D17-C17)/C17,4)&gt;0.1,ROUND((D17-C17)/C17,4)&lt;-0.1),ROUND((D17-C17)/C17,4),""))</f>
        <v/>
      </c>
      <c r="F17" s="231"/>
    </row>
    <row r="18" spans="1:6">
      <c r="A18" s="198">
        <v>3</v>
      </c>
      <c r="B18" s="204" t="s">
        <v>197</v>
      </c>
      <c r="C18" s="205">
        <v>32493877</v>
      </c>
      <c r="D18" s="205">
        <v>33608082</v>
      </c>
      <c r="E18" s="227" t="str">
        <f t="shared" si="1"/>
        <v/>
      </c>
      <c r="F18" s="231"/>
    </row>
    <row r="19" spans="1:6" ht="65.25" customHeight="1">
      <c r="A19" s="198">
        <v>4</v>
      </c>
      <c r="B19" s="204" t="s">
        <v>199</v>
      </c>
      <c r="C19" s="205">
        <v>83314390</v>
      </c>
      <c r="D19" s="205">
        <v>104460912</v>
      </c>
      <c r="E19" s="227">
        <f t="shared" si="1"/>
        <v>0.25380000000000003</v>
      </c>
      <c r="F19" s="231" t="s">
        <v>256</v>
      </c>
    </row>
    <row r="20" spans="1:6" ht="7.5" customHeight="1">
      <c r="A20" s="198"/>
      <c r="B20" s="204"/>
      <c r="C20" s="205">
        <v>0</v>
      </c>
      <c r="D20" s="205">
        <v>0</v>
      </c>
      <c r="E20" s="227" t="str">
        <f t="shared" si="1"/>
        <v/>
      </c>
      <c r="F20" s="231"/>
    </row>
    <row r="21" spans="1:6">
      <c r="A21" s="198">
        <v>5</v>
      </c>
      <c r="B21" s="204" t="s">
        <v>200</v>
      </c>
      <c r="C21" s="205">
        <v>0</v>
      </c>
      <c r="D21" s="205">
        <v>0</v>
      </c>
      <c r="E21" s="227" t="str">
        <f t="shared" si="1"/>
        <v/>
      </c>
      <c r="F21" s="231"/>
    </row>
    <row r="22" spans="1:6">
      <c r="A22" s="221">
        <v>5.0999999999999996</v>
      </c>
      <c r="B22" s="207" t="s">
        <v>201</v>
      </c>
      <c r="C22" s="205">
        <v>4775729</v>
      </c>
      <c r="D22" s="205">
        <v>4776393</v>
      </c>
      <c r="E22" s="227" t="str">
        <f t="shared" si="1"/>
        <v/>
      </c>
      <c r="F22" s="231"/>
    </row>
    <row r="23" spans="1:6">
      <c r="A23" s="221">
        <v>5.2</v>
      </c>
      <c r="B23" s="207" t="s">
        <v>203</v>
      </c>
      <c r="C23" s="205">
        <v>13843745</v>
      </c>
      <c r="D23" s="205">
        <v>14296408</v>
      </c>
      <c r="E23" s="227" t="str">
        <f t="shared" si="1"/>
        <v/>
      </c>
      <c r="F23" s="231"/>
    </row>
    <row r="24" spans="1:6">
      <c r="A24" s="221">
        <v>5.3</v>
      </c>
      <c r="B24" s="207" t="s">
        <v>205</v>
      </c>
      <c r="C24" s="205">
        <v>4268315</v>
      </c>
      <c r="D24" s="205">
        <v>7631578</v>
      </c>
      <c r="E24" s="227">
        <f t="shared" si="1"/>
        <v>0.78800000000000003</v>
      </c>
      <c r="F24" s="231" t="s">
        <v>206</v>
      </c>
    </row>
    <row r="25" spans="1:6" ht="38.25">
      <c r="A25" s="221">
        <v>5.4</v>
      </c>
      <c r="B25" s="207" t="s">
        <v>207</v>
      </c>
      <c r="C25" s="205">
        <v>3239156</v>
      </c>
      <c r="D25" s="205">
        <v>8728541</v>
      </c>
      <c r="E25" s="227">
        <f t="shared" si="1"/>
        <v>1.6947000000000001</v>
      </c>
      <c r="F25" s="231" t="s">
        <v>257</v>
      </c>
    </row>
    <row r="26" spans="1:6" ht="76.5">
      <c r="A26" s="221">
        <v>5.5</v>
      </c>
      <c r="B26" s="207" t="s">
        <v>209</v>
      </c>
      <c r="C26" s="205">
        <v>1432925</v>
      </c>
      <c r="D26" s="205">
        <v>1002716</v>
      </c>
      <c r="E26" s="227">
        <f t="shared" si="1"/>
        <v>-0.30020000000000002</v>
      </c>
      <c r="F26" s="231" t="s">
        <v>258</v>
      </c>
    </row>
    <row r="27" spans="1:6">
      <c r="A27" s="221">
        <v>5.6</v>
      </c>
      <c r="B27" s="207" t="s">
        <v>211</v>
      </c>
      <c r="C27" s="205">
        <v>0</v>
      </c>
      <c r="D27" s="205">
        <v>0</v>
      </c>
      <c r="E27" s="227" t="str">
        <f t="shared" si="1"/>
        <v/>
      </c>
      <c r="F27" s="231"/>
    </row>
    <row r="28" spans="1:6" ht="25.5">
      <c r="A28" s="221">
        <v>5.7</v>
      </c>
      <c r="B28" s="207" t="s">
        <v>212</v>
      </c>
      <c r="C28" s="205">
        <v>9000</v>
      </c>
      <c r="D28" s="205">
        <v>14589</v>
      </c>
      <c r="E28" s="227">
        <f t="shared" si="1"/>
        <v>0.621</v>
      </c>
      <c r="F28" s="231" t="s">
        <v>213</v>
      </c>
    </row>
    <row r="29" spans="1:6" ht="7.5" customHeight="1">
      <c r="A29" s="221" t="s">
        <v>187</v>
      </c>
      <c r="B29" s="207" t="s">
        <v>187</v>
      </c>
      <c r="C29" s="205">
        <v>0</v>
      </c>
      <c r="D29" s="205">
        <v>0</v>
      </c>
      <c r="E29" s="227" t="str">
        <f t="shared" si="1"/>
        <v/>
      </c>
      <c r="F29" s="231"/>
    </row>
    <row r="30" spans="1:6">
      <c r="A30" s="221"/>
      <c r="B30" s="204" t="s">
        <v>214</v>
      </c>
      <c r="C30" s="211">
        <f t="shared" ref="C30:D30" si="2">SUM(C22:C29)</f>
        <v>27568870</v>
      </c>
      <c r="D30" s="211">
        <f t="shared" si="2"/>
        <v>36450225</v>
      </c>
      <c r="E30" s="227"/>
      <c r="F30" s="231"/>
    </row>
    <row r="31" spans="1:6">
      <c r="A31" s="198">
        <v>6</v>
      </c>
      <c r="B31" s="204" t="s">
        <v>215</v>
      </c>
      <c r="C31" s="205">
        <v>0</v>
      </c>
      <c r="D31" s="205">
        <v>0</v>
      </c>
      <c r="E31" s="227" t="str">
        <f t="shared" ref="E31:E37" si="3">IF(ISERROR((ROUND((D31-C31)/C31,4))),"",IF(OR(ROUND((D31-C31)/C31,4)&gt;0.1,ROUND((D31-C31)/C31,4)&lt;-0.1),ROUND((D31-C31)/C31,4),""))</f>
        <v/>
      </c>
      <c r="F31" s="231"/>
    </row>
    <row r="32" spans="1:6" ht="38.25">
      <c r="A32" s="221" t="s">
        <v>216</v>
      </c>
      <c r="B32" s="207" t="s">
        <v>217</v>
      </c>
      <c r="C32" s="205">
        <v>530499817</v>
      </c>
      <c r="D32" s="205">
        <v>735279255</v>
      </c>
      <c r="E32" s="227">
        <f t="shared" si="3"/>
        <v>0.38600000000000001</v>
      </c>
      <c r="F32" s="231" t="s">
        <v>259</v>
      </c>
    </row>
    <row r="33" spans="1:6" ht="25.5">
      <c r="A33" s="221">
        <v>6.2</v>
      </c>
      <c r="B33" s="207" t="s">
        <v>218</v>
      </c>
      <c r="C33" s="205">
        <v>47636101</v>
      </c>
      <c r="D33" s="205">
        <v>42828509</v>
      </c>
      <c r="E33" s="227">
        <f t="shared" si="3"/>
        <v>-0.1009</v>
      </c>
      <c r="F33" s="231" t="s">
        <v>260</v>
      </c>
    </row>
    <row r="34" spans="1:6" ht="51">
      <c r="A34" s="221">
        <v>6.3</v>
      </c>
      <c r="B34" s="207" t="s">
        <v>220</v>
      </c>
      <c r="C34" s="205">
        <v>22036278</v>
      </c>
      <c r="D34" s="205">
        <v>51850690</v>
      </c>
      <c r="E34" s="227">
        <f t="shared" si="3"/>
        <v>1.353</v>
      </c>
      <c r="F34" s="231" t="s">
        <v>261</v>
      </c>
    </row>
    <row r="35" spans="1:6">
      <c r="A35" s="221">
        <v>6.4</v>
      </c>
      <c r="B35" s="207" t="s">
        <v>222</v>
      </c>
      <c r="C35" s="205">
        <v>835921</v>
      </c>
      <c r="D35" s="205">
        <v>0</v>
      </c>
      <c r="E35" s="227">
        <f t="shared" si="3"/>
        <v>-1</v>
      </c>
      <c r="F35" s="231" t="s">
        <v>262</v>
      </c>
    </row>
    <row r="36" spans="1:6">
      <c r="A36" s="221">
        <v>6.5</v>
      </c>
      <c r="B36" s="207" t="s">
        <v>224</v>
      </c>
      <c r="C36" s="205">
        <v>0</v>
      </c>
      <c r="D36" s="205">
        <v>0</v>
      </c>
      <c r="E36" s="227" t="str">
        <f t="shared" si="3"/>
        <v/>
      </c>
      <c r="F36" s="231"/>
    </row>
    <row r="37" spans="1:6" ht="38.25">
      <c r="A37" s="221">
        <v>6.6</v>
      </c>
      <c r="B37" s="207" t="s">
        <v>225</v>
      </c>
      <c r="C37" s="205">
        <v>16855448</v>
      </c>
      <c r="D37" s="205">
        <v>22695691</v>
      </c>
      <c r="E37" s="227">
        <f t="shared" si="3"/>
        <v>0.34649999999999997</v>
      </c>
      <c r="F37" s="231" t="s">
        <v>263</v>
      </c>
    </row>
    <row r="38" spans="1:6">
      <c r="A38" s="221"/>
      <c r="B38" s="204" t="s">
        <v>227</v>
      </c>
      <c r="C38" s="211">
        <f t="shared" ref="C38:D38" si="4">SUM(C32:C37)</f>
        <v>617863565</v>
      </c>
      <c r="D38" s="211">
        <f t="shared" si="4"/>
        <v>852654145</v>
      </c>
      <c r="E38" s="227"/>
      <c r="F38" s="231"/>
    </row>
    <row r="39" spans="1:6" s="222" customFormat="1" ht="63.75">
      <c r="A39" s="221">
        <v>7</v>
      </c>
      <c r="B39" s="207" t="s">
        <v>228</v>
      </c>
      <c r="C39" s="205">
        <v>0</v>
      </c>
      <c r="D39" s="205">
        <v>194425</v>
      </c>
      <c r="E39" s="227" t="str">
        <f>IF(ISERROR((ROUND((D39-C39)/C39,4))),"",IF(OR(ROUND((D39-C39)/C39,4)&gt;0.1,ROUND((D39-C39)/C39,4)&lt;-0.1),ROUND((D39-C39)/C39,4),""))</f>
        <v/>
      </c>
      <c r="F39" s="231" t="s">
        <v>251</v>
      </c>
    </row>
    <row r="40" spans="1:6" ht="7.5" customHeight="1">
      <c r="A40" s="221"/>
      <c r="B40" s="207"/>
      <c r="C40" s="205">
        <v>0</v>
      </c>
      <c r="D40" s="205">
        <v>0</v>
      </c>
      <c r="E40" s="230"/>
      <c r="F40" s="231"/>
    </row>
    <row r="41" spans="1:6" ht="6" customHeight="1">
      <c r="A41" s="221"/>
      <c r="B41" s="207"/>
      <c r="C41" s="205">
        <v>0</v>
      </c>
      <c r="D41" s="205">
        <v>0</v>
      </c>
      <c r="E41" s="230"/>
      <c r="F41" s="231"/>
    </row>
    <row r="42" spans="1:6">
      <c r="A42" s="224">
        <v>9.1</v>
      </c>
      <c r="B42" s="207" t="s">
        <v>230</v>
      </c>
      <c r="C42" s="205">
        <v>22541510</v>
      </c>
      <c r="D42" s="205">
        <v>41865759</v>
      </c>
      <c r="E42" s="230"/>
      <c r="F42" s="231"/>
    </row>
    <row r="43" spans="1:6" ht="6.75" customHeight="1">
      <c r="A43" s="221"/>
      <c r="B43" s="207"/>
      <c r="C43" s="205">
        <v>0</v>
      </c>
      <c r="D43" s="205">
        <v>0</v>
      </c>
      <c r="E43" s="230"/>
      <c r="F43" s="231"/>
    </row>
    <row r="44" spans="1:6" ht="38.25">
      <c r="A44" s="221">
        <v>10</v>
      </c>
      <c r="B44" s="204" t="s">
        <v>231</v>
      </c>
      <c r="C44" s="205">
        <v>103909272</v>
      </c>
      <c r="D44" s="205">
        <v>48549161</v>
      </c>
      <c r="E44" s="227">
        <f>IF(ISERROR((ROUND((D44-C44)/C44,4))),"",IF(OR(ROUND((D44-C44)/C44,4)&gt;0.1,ROUND((D44-C44)/C44,4)&lt;-0.1),ROUND((D44-C44)/C44,4),""))</f>
        <v>-0.53280000000000005</v>
      </c>
      <c r="F44" s="231" t="s">
        <v>264</v>
      </c>
    </row>
    <row r="45" spans="1:6">
      <c r="A45" s="221">
        <v>11</v>
      </c>
      <c r="B45" s="204" t="s">
        <v>232</v>
      </c>
      <c r="C45" s="211">
        <f t="shared" ref="C45:D45" si="5">C11+C16+C18+C19+C30+C38+C39+C42+C44</f>
        <v>1175534045</v>
      </c>
      <c r="D45" s="211">
        <f t="shared" si="5"/>
        <v>1393798083</v>
      </c>
      <c r="E45" s="207"/>
      <c r="F45" s="231"/>
    </row>
    <row r="46" spans="1:6">
      <c r="A46" s="221">
        <v>12</v>
      </c>
      <c r="B46" s="204" t="s">
        <v>233</v>
      </c>
      <c r="C46" s="205">
        <v>26500879</v>
      </c>
      <c r="D46" s="205">
        <v>152114496</v>
      </c>
      <c r="E46" s="207"/>
      <c r="F46" s="231"/>
    </row>
    <row r="47" spans="1:6">
      <c r="A47" s="221">
        <v>13</v>
      </c>
      <c r="B47" s="204" t="s">
        <v>234</v>
      </c>
      <c r="C47" s="211">
        <f t="shared" ref="C47:D47" si="6">C45-C46</f>
        <v>1149033166</v>
      </c>
      <c r="D47" s="211">
        <f t="shared" si="6"/>
        <v>1241683587</v>
      </c>
      <c r="E47" s="207"/>
      <c r="F47" s="231"/>
    </row>
    <row r="48" spans="1:6" ht="38.25">
      <c r="A48" s="224">
        <v>14</v>
      </c>
      <c r="B48" s="207" t="s">
        <v>235</v>
      </c>
      <c r="C48" s="205"/>
      <c r="D48" s="205"/>
      <c r="E48" s="207"/>
      <c r="F48" s="231"/>
    </row>
  </sheetData>
  <printOptions horizontalCentered="1"/>
  <pageMargins left="0.47244094488188981" right="0.39370078740157483" top="0.62992125984251968" bottom="0.47244094488188981" header="0.55118110236220474" footer="0.43307086614173229"/>
  <pageSetup paperSize="9" scale="7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Annexure-III 1 to 3</vt:lpstr>
      <vt:lpstr>Annexure-IV</vt:lpstr>
      <vt:lpstr>Annexure-XIX (TANAKPUR)</vt:lpstr>
      <vt:lpstr>2012-13 vs 2013-14</vt:lpstr>
      <vt:lpstr>2013-14 vs 2014-15</vt:lpstr>
      <vt:lpstr>2014-15 vs 2015-16</vt:lpstr>
      <vt:lpstr>2015-16 vs 2016-17</vt:lpstr>
      <vt:lpstr>'2012-13 vs 2013-14'!Print_Area</vt:lpstr>
      <vt:lpstr>'Annexure-XIX (TANAKPUR)'!Print_Area</vt:lpstr>
      <vt:lpstr>'2012-13 vs 2013-14'!Print_Titles</vt:lpstr>
      <vt:lpstr>'2013-14 vs 2014-15'!Print_Titles</vt:lpstr>
      <vt:lpstr>'2014-15 vs 2015-16'!Print_Titles</vt:lpstr>
      <vt:lpstr>'2015-16 vs 2016-17'!Print_Titles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2018-01-25T05:16:36Z</cp:lastPrinted>
  <dcterms:created xsi:type="dcterms:W3CDTF">2017-11-17T07:25:10Z</dcterms:created>
  <dcterms:modified xsi:type="dcterms:W3CDTF">2018-01-29T09:13:06Z</dcterms:modified>
</cp:coreProperties>
</file>